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VZT dělnák\DI\"/>
    </mc:Choice>
  </mc:AlternateContent>
  <bookViews>
    <workbookView xWindow="0" yWindow="0" windowWidth="23040" windowHeight="9192" activeTab="2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Pol'!$A$1:$U$302</definedName>
    <definedName name="_xlnm.Print_Area" localSheetId="0">Stavba!$A$1:$J$73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02" i="12" l="1"/>
  <c r="F39" i="1" s="1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9" i="12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9" i="12"/>
  <c r="M29" i="12" s="1"/>
  <c r="M28" i="12" s="1"/>
  <c r="I29" i="12"/>
  <c r="I28" i="12" s="1"/>
  <c r="K29" i="12"/>
  <c r="K28" i="12" s="1"/>
  <c r="O29" i="12"/>
  <c r="O28" i="12" s="1"/>
  <c r="Q29" i="12"/>
  <c r="Q28" i="12" s="1"/>
  <c r="U29" i="12"/>
  <c r="U28" i="12" s="1"/>
  <c r="G32" i="12"/>
  <c r="I32" i="12"/>
  <c r="I31" i="12" s="1"/>
  <c r="K32" i="12"/>
  <c r="K31" i="12" s="1"/>
  <c r="O32" i="12"/>
  <c r="O31" i="12" s="1"/>
  <c r="Q32" i="12"/>
  <c r="Q31" i="12" s="1"/>
  <c r="U32" i="12"/>
  <c r="U31" i="12" s="1"/>
  <c r="G36" i="12"/>
  <c r="M36" i="12" s="1"/>
  <c r="M35" i="12" s="1"/>
  <c r="I36" i="12"/>
  <c r="I35" i="12" s="1"/>
  <c r="K36" i="12"/>
  <c r="K35" i="12" s="1"/>
  <c r="O36" i="12"/>
  <c r="O35" i="12" s="1"/>
  <c r="Q36" i="12"/>
  <c r="Q35" i="12" s="1"/>
  <c r="U36" i="12"/>
  <c r="U35" i="12" s="1"/>
  <c r="G39" i="12"/>
  <c r="I39" i="12"/>
  <c r="K39" i="12"/>
  <c r="O39" i="12"/>
  <c r="Q39" i="12"/>
  <c r="U39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54" i="12"/>
  <c r="M54" i="12" s="1"/>
  <c r="I54" i="12"/>
  <c r="K54" i="12"/>
  <c r="O54" i="12"/>
  <c r="Q54" i="12"/>
  <c r="U54" i="12"/>
  <c r="G58" i="12"/>
  <c r="M58" i="12" s="1"/>
  <c r="I58" i="12"/>
  <c r="K58" i="12"/>
  <c r="O58" i="12"/>
  <c r="Q58" i="12"/>
  <c r="U58" i="12"/>
  <c r="G67" i="12"/>
  <c r="M67" i="12" s="1"/>
  <c r="I67" i="12"/>
  <c r="K67" i="12"/>
  <c r="O67" i="12"/>
  <c r="Q67" i="12"/>
  <c r="U67" i="12"/>
  <c r="G70" i="12"/>
  <c r="M70" i="12" s="1"/>
  <c r="I70" i="12"/>
  <c r="K70" i="12"/>
  <c r="O70" i="12"/>
  <c r="Q70" i="12"/>
  <c r="U70" i="12"/>
  <c r="G73" i="12"/>
  <c r="M73" i="12" s="1"/>
  <c r="I73" i="12"/>
  <c r="K73" i="12"/>
  <c r="O73" i="12"/>
  <c r="Q73" i="12"/>
  <c r="U73" i="12"/>
  <c r="G75" i="12"/>
  <c r="M75" i="12" s="1"/>
  <c r="I75" i="12"/>
  <c r="K75" i="12"/>
  <c r="O75" i="12"/>
  <c r="Q75" i="12"/>
  <c r="U75" i="12"/>
  <c r="G78" i="12"/>
  <c r="M78" i="12" s="1"/>
  <c r="I78" i="12"/>
  <c r="K78" i="12"/>
  <c r="O78" i="12"/>
  <c r="Q78" i="12"/>
  <c r="U78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6" i="12"/>
  <c r="I86" i="12"/>
  <c r="I85" i="12" s="1"/>
  <c r="K86" i="12"/>
  <c r="K85" i="12" s="1"/>
  <c r="O86" i="12"/>
  <c r="O85" i="12" s="1"/>
  <c r="Q86" i="12"/>
  <c r="Q85" i="12" s="1"/>
  <c r="U86" i="12"/>
  <c r="U85" i="12" s="1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4" i="12"/>
  <c r="M94" i="12" s="1"/>
  <c r="I94" i="12"/>
  <c r="K94" i="12"/>
  <c r="O94" i="12"/>
  <c r="Q94" i="12"/>
  <c r="U94" i="12"/>
  <c r="G96" i="12"/>
  <c r="M96" i="12" s="1"/>
  <c r="I96" i="12"/>
  <c r="K96" i="12"/>
  <c r="O96" i="12"/>
  <c r="Q96" i="12"/>
  <c r="U96" i="12"/>
  <c r="G98" i="12"/>
  <c r="M98" i="12" s="1"/>
  <c r="I98" i="12"/>
  <c r="K98" i="12"/>
  <c r="O98" i="12"/>
  <c r="Q98" i="12"/>
  <c r="U98" i="12"/>
  <c r="G100" i="12"/>
  <c r="I100" i="12"/>
  <c r="K100" i="12"/>
  <c r="O100" i="12"/>
  <c r="Q100" i="12"/>
  <c r="U100" i="12"/>
  <c r="G107" i="12"/>
  <c r="M107" i="12" s="1"/>
  <c r="I107" i="12"/>
  <c r="K107" i="12"/>
  <c r="O107" i="12"/>
  <c r="Q107" i="12"/>
  <c r="U107" i="12"/>
  <c r="G114" i="12"/>
  <c r="M114" i="12" s="1"/>
  <c r="I114" i="12"/>
  <c r="K114" i="12"/>
  <c r="O114" i="12"/>
  <c r="Q114" i="12"/>
  <c r="U114" i="12"/>
  <c r="G121" i="12"/>
  <c r="M121" i="12" s="1"/>
  <c r="I121" i="12"/>
  <c r="K121" i="12"/>
  <c r="O121" i="12"/>
  <c r="Q121" i="12"/>
  <c r="U121" i="12"/>
  <c r="G123" i="12"/>
  <c r="M123" i="12" s="1"/>
  <c r="I123" i="12"/>
  <c r="K123" i="12"/>
  <c r="O123" i="12"/>
  <c r="Q123" i="12"/>
  <c r="U123" i="12"/>
  <c r="G125" i="12"/>
  <c r="M125" i="12" s="1"/>
  <c r="I125" i="12"/>
  <c r="K125" i="12"/>
  <c r="O125" i="12"/>
  <c r="Q125" i="12"/>
  <c r="U125" i="12"/>
  <c r="G127" i="12"/>
  <c r="M127" i="12" s="1"/>
  <c r="I127" i="12"/>
  <c r="K127" i="12"/>
  <c r="O127" i="12"/>
  <c r="Q127" i="12"/>
  <c r="U127" i="12"/>
  <c r="G133" i="12"/>
  <c r="M133" i="12" s="1"/>
  <c r="I133" i="12"/>
  <c r="K133" i="12"/>
  <c r="O133" i="12"/>
  <c r="Q133" i="12"/>
  <c r="U133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9" i="12"/>
  <c r="M149" i="12" s="1"/>
  <c r="I149" i="12"/>
  <c r="K149" i="12"/>
  <c r="O149" i="12"/>
  <c r="Q149" i="12"/>
  <c r="U149" i="12"/>
  <c r="G152" i="12"/>
  <c r="M152" i="12" s="1"/>
  <c r="I152" i="12"/>
  <c r="K152" i="12"/>
  <c r="O152" i="12"/>
  <c r="Q152" i="12"/>
  <c r="U152" i="12"/>
  <c r="G156" i="12"/>
  <c r="M156" i="12" s="1"/>
  <c r="I156" i="12"/>
  <c r="K156" i="12"/>
  <c r="O156" i="12"/>
  <c r="Q156" i="12"/>
  <c r="U156" i="12"/>
  <c r="G160" i="12"/>
  <c r="M160" i="12" s="1"/>
  <c r="I160" i="12"/>
  <c r="K160" i="12"/>
  <c r="O160" i="12"/>
  <c r="Q160" i="12"/>
  <c r="U160" i="12"/>
  <c r="G162" i="12"/>
  <c r="M162" i="12" s="1"/>
  <c r="I162" i="12"/>
  <c r="K162" i="12"/>
  <c r="O162" i="12"/>
  <c r="Q162" i="12"/>
  <c r="U162" i="12"/>
  <c r="G164" i="12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7" i="12"/>
  <c r="M167" i="12" s="1"/>
  <c r="I167" i="12"/>
  <c r="K167" i="12"/>
  <c r="O167" i="12"/>
  <c r="Q167" i="12"/>
  <c r="U167" i="12"/>
  <c r="G174" i="12"/>
  <c r="M174" i="12" s="1"/>
  <c r="I174" i="12"/>
  <c r="K174" i="12"/>
  <c r="O174" i="12"/>
  <c r="Q174" i="12"/>
  <c r="U174" i="12"/>
  <c r="G176" i="12"/>
  <c r="M176" i="12" s="1"/>
  <c r="I176" i="12"/>
  <c r="K176" i="12"/>
  <c r="O176" i="12"/>
  <c r="Q176" i="12"/>
  <c r="U176" i="12"/>
  <c r="G177" i="12"/>
  <c r="M177" i="12" s="1"/>
  <c r="I177" i="12"/>
  <c r="K177" i="12"/>
  <c r="O177" i="12"/>
  <c r="Q177" i="12"/>
  <c r="U177" i="12"/>
  <c r="G178" i="12"/>
  <c r="M178" i="12" s="1"/>
  <c r="I178" i="12"/>
  <c r="K178" i="12"/>
  <c r="O178" i="12"/>
  <c r="Q178" i="12"/>
  <c r="U178" i="12"/>
  <c r="G180" i="12"/>
  <c r="M180" i="12" s="1"/>
  <c r="I180" i="12"/>
  <c r="K180" i="12"/>
  <c r="O180" i="12"/>
  <c r="Q180" i="12"/>
  <c r="U180" i="12"/>
  <c r="G181" i="12"/>
  <c r="M181" i="12" s="1"/>
  <c r="I181" i="12"/>
  <c r="K181" i="12"/>
  <c r="O181" i="12"/>
  <c r="Q181" i="12"/>
  <c r="U181" i="12"/>
  <c r="G183" i="12"/>
  <c r="I183" i="12"/>
  <c r="K183" i="12"/>
  <c r="O183" i="12"/>
  <c r="Q183" i="12"/>
  <c r="U183" i="12"/>
  <c r="G184" i="12"/>
  <c r="M184" i="12" s="1"/>
  <c r="I184" i="12"/>
  <c r="K184" i="12"/>
  <c r="O184" i="12"/>
  <c r="Q184" i="12"/>
  <c r="U184" i="12"/>
  <c r="G185" i="12"/>
  <c r="M185" i="12" s="1"/>
  <c r="I185" i="12"/>
  <c r="K185" i="12"/>
  <c r="O185" i="12"/>
  <c r="Q185" i="12"/>
  <c r="U185" i="12"/>
  <c r="G187" i="12"/>
  <c r="I187" i="12"/>
  <c r="K187" i="12"/>
  <c r="O187" i="12"/>
  <c r="Q187" i="12"/>
  <c r="U187" i="12"/>
  <c r="G191" i="12"/>
  <c r="M191" i="12" s="1"/>
  <c r="I191" i="12"/>
  <c r="K191" i="12"/>
  <c r="O191" i="12"/>
  <c r="Q191" i="12"/>
  <c r="U191" i="12"/>
  <c r="G193" i="12"/>
  <c r="M193" i="12" s="1"/>
  <c r="I193" i="12"/>
  <c r="K193" i="12"/>
  <c r="O193" i="12"/>
  <c r="Q193" i="12"/>
  <c r="U193" i="12"/>
  <c r="G197" i="12"/>
  <c r="M197" i="12" s="1"/>
  <c r="I197" i="12"/>
  <c r="K197" i="12"/>
  <c r="O197" i="12"/>
  <c r="Q197" i="12"/>
  <c r="U197" i="12"/>
  <c r="G198" i="12"/>
  <c r="M198" i="12" s="1"/>
  <c r="I198" i="12"/>
  <c r="K198" i="12"/>
  <c r="O198" i="12"/>
  <c r="Q198" i="12"/>
  <c r="U198" i="12"/>
  <c r="G200" i="12"/>
  <c r="I200" i="12"/>
  <c r="K200" i="12"/>
  <c r="O200" i="12"/>
  <c r="Q200" i="12"/>
  <c r="U200" i="12"/>
  <c r="G202" i="12"/>
  <c r="M202" i="12" s="1"/>
  <c r="I202" i="12"/>
  <c r="K202" i="12"/>
  <c r="O202" i="12"/>
  <c r="Q202" i="12"/>
  <c r="U202" i="12"/>
  <c r="G203" i="12"/>
  <c r="M203" i="12" s="1"/>
  <c r="I203" i="12"/>
  <c r="K203" i="12"/>
  <c r="O203" i="12"/>
  <c r="Q203" i="12"/>
  <c r="U203" i="12"/>
  <c r="G207" i="12"/>
  <c r="M207" i="12" s="1"/>
  <c r="I207" i="12"/>
  <c r="K207" i="12"/>
  <c r="O207" i="12"/>
  <c r="Q207" i="12"/>
  <c r="U207" i="12"/>
  <c r="G211" i="12"/>
  <c r="M211" i="12" s="1"/>
  <c r="I211" i="12"/>
  <c r="K211" i="12"/>
  <c r="O211" i="12"/>
  <c r="Q211" i="12"/>
  <c r="U211" i="12"/>
  <c r="G213" i="12"/>
  <c r="M213" i="12" s="1"/>
  <c r="I213" i="12"/>
  <c r="K213" i="12"/>
  <c r="O213" i="12"/>
  <c r="Q213" i="12"/>
  <c r="U213" i="12"/>
  <c r="G215" i="12"/>
  <c r="M215" i="12" s="1"/>
  <c r="I215" i="12"/>
  <c r="K215" i="12"/>
  <c r="O215" i="12"/>
  <c r="Q215" i="12"/>
  <c r="U215" i="12"/>
  <c r="G217" i="12"/>
  <c r="M217" i="12" s="1"/>
  <c r="I217" i="12"/>
  <c r="K217" i="12"/>
  <c r="O217" i="12"/>
  <c r="Q217" i="12"/>
  <c r="U217" i="12"/>
  <c r="G218" i="12"/>
  <c r="M218" i="12" s="1"/>
  <c r="I218" i="12"/>
  <c r="K218" i="12"/>
  <c r="O218" i="12"/>
  <c r="Q218" i="12"/>
  <c r="U218" i="12"/>
  <c r="G220" i="12"/>
  <c r="M220" i="12" s="1"/>
  <c r="I220" i="12"/>
  <c r="K220" i="12"/>
  <c r="O220" i="12"/>
  <c r="Q220" i="12"/>
  <c r="U220" i="12"/>
  <c r="G222" i="12"/>
  <c r="M222" i="12" s="1"/>
  <c r="I222" i="12"/>
  <c r="K222" i="12"/>
  <c r="O222" i="12"/>
  <c r="Q222" i="12"/>
  <c r="U222" i="12"/>
  <c r="G224" i="12"/>
  <c r="M224" i="12" s="1"/>
  <c r="I224" i="12"/>
  <c r="K224" i="12"/>
  <c r="O224" i="12"/>
  <c r="Q224" i="12"/>
  <c r="U224" i="12"/>
  <c r="G226" i="12"/>
  <c r="M226" i="12" s="1"/>
  <c r="I226" i="12"/>
  <c r="K226" i="12"/>
  <c r="O226" i="12"/>
  <c r="Q226" i="12"/>
  <c r="U226" i="12"/>
  <c r="G228" i="12"/>
  <c r="M228" i="12" s="1"/>
  <c r="I228" i="12"/>
  <c r="K228" i="12"/>
  <c r="O228" i="12"/>
  <c r="Q228" i="12"/>
  <c r="U228" i="12"/>
  <c r="G230" i="12"/>
  <c r="I230" i="12"/>
  <c r="K230" i="12"/>
  <c r="O230" i="12"/>
  <c r="Q230" i="12"/>
  <c r="U230" i="12"/>
  <c r="G232" i="12"/>
  <c r="M232" i="12" s="1"/>
  <c r="I232" i="12"/>
  <c r="K232" i="12"/>
  <c r="O232" i="12"/>
  <c r="Q232" i="12"/>
  <c r="U232" i="12"/>
  <c r="G234" i="12"/>
  <c r="I234" i="12"/>
  <c r="K234" i="12"/>
  <c r="O234" i="12"/>
  <c r="Q234" i="12"/>
  <c r="U234" i="12"/>
  <c r="G236" i="12"/>
  <c r="M236" i="12" s="1"/>
  <c r="I236" i="12"/>
  <c r="K236" i="12"/>
  <c r="O236" i="12"/>
  <c r="Q236" i="12"/>
  <c r="U236" i="12"/>
  <c r="G238" i="12"/>
  <c r="M238" i="12" s="1"/>
  <c r="I238" i="12"/>
  <c r="K238" i="12"/>
  <c r="O238" i="12"/>
  <c r="Q238" i="12"/>
  <c r="U238" i="12"/>
  <c r="G240" i="12"/>
  <c r="M240" i="12" s="1"/>
  <c r="I240" i="12"/>
  <c r="K240" i="12"/>
  <c r="O240" i="12"/>
  <c r="Q240" i="12"/>
  <c r="U240" i="12"/>
  <c r="G243" i="12"/>
  <c r="M243" i="12" s="1"/>
  <c r="I243" i="12"/>
  <c r="K243" i="12"/>
  <c r="O243" i="12"/>
  <c r="Q243" i="12"/>
  <c r="U243" i="12"/>
  <c r="G244" i="12"/>
  <c r="M244" i="12" s="1"/>
  <c r="I244" i="12"/>
  <c r="K244" i="12"/>
  <c r="O244" i="12"/>
  <c r="Q244" i="12"/>
  <c r="U244" i="12"/>
  <c r="G245" i="12"/>
  <c r="M245" i="12" s="1"/>
  <c r="I245" i="12"/>
  <c r="K245" i="12"/>
  <c r="O245" i="12"/>
  <c r="Q245" i="12"/>
  <c r="U245" i="12"/>
  <c r="G247" i="12"/>
  <c r="G246" i="12" s="1"/>
  <c r="I65" i="1" s="1"/>
  <c r="I247" i="12"/>
  <c r="I246" i="12" s="1"/>
  <c r="K247" i="12"/>
  <c r="K246" i="12" s="1"/>
  <c r="O247" i="12"/>
  <c r="O246" i="12" s="1"/>
  <c r="Q247" i="12"/>
  <c r="Q246" i="12" s="1"/>
  <c r="U247" i="12"/>
  <c r="U246" i="12" s="1"/>
  <c r="G250" i="12"/>
  <c r="M250" i="12" s="1"/>
  <c r="I250" i="12"/>
  <c r="K250" i="12"/>
  <c r="O250" i="12"/>
  <c r="Q250" i="12"/>
  <c r="U250" i="12"/>
  <c r="G253" i="12"/>
  <c r="M253" i="12" s="1"/>
  <c r="I253" i="12"/>
  <c r="K253" i="12"/>
  <c r="O253" i="12"/>
  <c r="Q253" i="12"/>
  <c r="U253" i="12"/>
  <c r="G254" i="12"/>
  <c r="M254" i="12" s="1"/>
  <c r="I254" i="12"/>
  <c r="K254" i="12"/>
  <c r="O254" i="12"/>
  <c r="Q254" i="12"/>
  <c r="U254" i="12"/>
  <c r="G256" i="12"/>
  <c r="M256" i="12" s="1"/>
  <c r="I256" i="12"/>
  <c r="K256" i="12"/>
  <c r="O256" i="12"/>
  <c r="Q256" i="12"/>
  <c r="U256" i="12"/>
  <c r="G258" i="12"/>
  <c r="M258" i="12" s="1"/>
  <c r="I258" i="12"/>
  <c r="K258" i="12"/>
  <c r="O258" i="12"/>
  <c r="Q258" i="12"/>
  <c r="U258" i="12"/>
  <c r="G260" i="12"/>
  <c r="M260" i="12" s="1"/>
  <c r="I260" i="12"/>
  <c r="K260" i="12"/>
  <c r="O260" i="12"/>
  <c r="Q260" i="12"/>
  <c r="U260" i="12"/>
  <c r="G262" i="12"/>
  <c r="I262" i="12"/>
  <c r="I261" i="12" s="1"/>
  <c r="K262" i="12"/>
  <c r="K261" i="12" s="1"/>
  <c r="O262" i="12"/>
  <c r="O261" i="12" s="1"/>
  <c r="Q262" i="12"/>
  <c r="Q261" i="12" s="1"/>
  <c r="U262" i="12"/>
  <c r="U261" i="12" s="1"/>
  <c r="G265" i="12"/>
  <c r="I265" i="12"/>
  <c r="K265" i="12"/>
  <c r="O265" i="12"/>
  <c r="Q265" i="12"/>
  <c r="U265" i="12"/>
  <c r="G269" i="12"/>
  <c r="M269" i="12" s="1"/>
  <c r="I269" i="12"/>
  <c r="K269" i="12"/>
  <c r="O269" i="12"/>
  <c r="Q269" i="12"/>
  <c r="U269" i="12"/>
  <c r="G273" i="12"/>
  <c r="M273" i="12" s="1"/>
  <c r="I273" i="12"/>
  <c r="K273" i="12"/>
  <c r="O273" i="12"/>
  <c r="Q273" i="12"/>
  <c r="U273" i="12"/>
  <c r="G275" i="12"/>
  <c r="M275" i="12" s="1"/>
  <c r="I275" i="12"/>
  <c r="K275" i="12"/>
  <c r="O275" i="12"/>
  <c r="Q275" i="12"/>
  <c r="U275" i="12"/>
  <c r="G277" i="12"/>
  <c r="M277" i="12" s="1"/>
  <c r="I277" i="12"/>
  <c r="K277" i="12"/>
  <c r="O277" i="12"/>
  <c r="Q277" i="12"/>
  <c r="U277" i="12"/>
  <c r="G279" i="12"/>
  <c r="M279" i="12" s="1"/>
  <c r="I279" i="12"/>
  <c r="K279" i="12"/>
  <c r="O279" i="12"/>
  <c r="Q279" i="12"/>
  <c r="U279" i="12"/>
  <c r="G282" i="12"/>
  <c r="G281" i="12" s="1"/>
  <c r="I69" i="1" s="1"/>
  <c r="I18" i="1" s="1"/>
  <c r="I282" i="12"/>
  <c r="I281" i="12" s="1"/>
  <c r="K282" i="12"/>
  <c r="K281" i="12" s="1"/>
  <c r="O282" i="12"/>
  <c r="O281" i="12" s="1"/>
  <c r="Q282" i="12"/>
  <c r="Q281" i="12" s="1"/>
  <c r="U282" i="12"/>
  <c r="U281" i="12" s="1"/>
  <c r="G284" i="12"/>
  <c r="I284" i="12"/>
  <c r="K284" i="12"/>
  <c r="O284" i="12"/>
  <c r="Q284" i="12"/>
  <c r="U284" i="12"/>
  <c r="G286" i="12"/>
  <c r="M286" i="12" s="1"/>
  <c r="I286" i="12"/>
  <c r="K286" i="12"/>
  <c r="O286" i="12"/>
  <c r="Q286" i="12"/>
  <c r="U286" i="12"/>
  <c r="G288" i="12"/>
  <c r="M288" i="12" s="1"/>
  <c r="I288" i="12"/>
  <c r="K288" i="12"/>
  <c r="O288" i="12"/>
  <c r="Q288" i="12"/>
  <c r="U288" i="12"/>
  <c r="G289" i="12"/>
  <c r="M289" i="12" s="1"/>
  <c r="I289" i="12"/>
  <c r="K289" i="12"/>
  <c r="O289" i="12"/>
  <c r="Q289" i="12"/>
  <c r="U289" i="12"/>
  <c r="G291" i="12"/>
  <c r="M291" i="12" s="1"/>
  <c r="I291" i="12"/>
  <c r="K291" i="12"/>
  <c r="O291" i="12"/>
  <c r="Q291" i="12"/>
  <c r="U291" i="12"/>
  <c r="G293" i="12"/>
  <c r="G292" i="12" s="1"/>
  <c r="I71" i="1" s="1"/>
  <c r="I20" i="1" s="1"/>
  <c r="I293" i="12"/>
  <c r="I292" i="12" s="1"/>
  <c r="K293" i="12"/>
  <c r="K292" i="12" s="1"/>
  <c r="O293" i="12"/>
  <c r="O292" i="12" s="1"/>
  <c r="Q293" i="12"/>
  <c r="Q292" i="12" s="1"/>
  <c r="U293" i="12"/>
  <c r="U292" i="12" s="1"/>
  <c r="G295" i="12"/>
  <c r="I295" i="12"/>
  <c r="K295" i="12"/>
  <c r="O295" i="12"/>
  <c r="Q295" i="12"/>
  <c r="U295" i="12"/>
  <c r="G296" i="12"/>
  <c r="M296" i="12" s="1"/>
  <c r="I296" i="12"/>
  <c r="K296" i="12"/>
  <c r="O296" i="12"/>
  <c r="Q296" i="12"/>
  <c r="U296" i="12"/>
  <c r="G297" i="12"/>
  <c r="M297" i="12" s="1"/>
  <c r="I297" i="12"/>
  <c r="K297" i="12"/>
  <c r="O297" i="12"/>
  <c r="Q297" i="12"/>
  <c r="U297" i="12"/>
  <c r="G298" i="12"/>
  <c r="M298" i="12" s="1"/>
  <c r="I298" i="12"/>
  <c r="K298" i="12"/>
  <c r="O298" i="12"/>
  <c r="Q298" i="12"/>
  <c r="U298" i="12"/>
  <c r="G299" i="12"/>
  <c r="M299" i="12" s="1"/>
  <c r="I299" i="12"/>
  <c r="K299" i="12"/>
  <c r="O299" i="12"/>
  <c r="Q299" i="12"/>
  <c r="U299" i="12"/>
  <c r="G300" i="12"/>
  <c r="M300" i="12" s="1"/>
  <c r="I300" i="12"/>
  <c r="K300" i="12"/>
  <c r="O300" i="12"/>
  <c r="Q300" i="12"/>
  <c r="U300" i="12"/>
  <c r="G27" i="1"/>
  <c r="J28" i="1"/>
  <c r="J26" i="1"/>
  <c r="G38" i="1"/>
  <c r="F38" i="1"/>
  <c r="H32" i="1"/>
  <c r="J23" i="1"/>
  <c r="J24" i="1"/>
  <c r="J25" i="1"/>
  <c r="J27" i="1"/>
  <c r="E24" i="1"/>
  <c r="E26" i="1"/>
  <c r="Q294" i="12" l="1"/>
  <c r="K294" i="12"/>
  <c r="Q283" i="12"/>
  <c r="K283" i="12"/>
  <c r="K264" i="12"/>
  <c r="Q249" i="12"/>
  <c r="K249" i="12"/>
  <c r="Q233" i="12"/>
  <c r="K233" i="12"/>
  <c r="Q229" i="12"/>
  <c r="K229" i="12"/>
  <c r="Q199" i="12"/>
  <c r="K199" i="12"/>
  <c r="Q186" i="12"/>
  <c r="K186" i="12"/>
  <c r="Q182" i="12"/>
  <c r="K182" i="12"/>
  <c r="Q163" i="12"/>
  <c r="K163" i="12"/>
  <c r="Q99" i="12"/>
  <c r="K99" i="12"/>
  <c r="Q88" i="12"/>
  <c r="K88" i="12"/>
  <c r="Q53" i="12"/>
  <c r="K53" i="12"/>
  <c r="Q38" i="12"/>
  <c r="K38" i="12"/>
  <c r="Q18" i="12"/>
  <c r="K18" i="12"/>
  <c r="Q11" i="12"/>
  <c r="K11" i="12"/>
  <c r="U294" i="12"/>
  <c r="O294" i="12"/>
  <c r="I294" i="12"/>
  <c r="U283" i="12"/>
  <c r="O283" i="12"/>
  <c r="I283" i="12"/>
  <c r="U264" i="12"/>
  <c r="O264" i="12"/>
  <c r="U249" i="12"/>
  <c r="O249" i="12"/>
  <c r="I249" i="12"/>
  <c r="U233" i="12"/>
  <c r="O233" i="12"/>
  <c r="I233" i="12"/>
  <c r="U229" i="12"/>
  <c r="O229" i="12"/>
  <c r="I229" i="12"/>
  <c r="U199" i="12"/>
  <c r="O199" i="12"/>
  <c r="I199" i="12"/>
  <c r="U186" i="12"/>
  <c r="O186" i="12"/>
  <c r="I186" i="12"/>
  <c r="U182" i="12"/>
  <c r="O182" i="12"/>
  <c r="I182" i="12"/>
  <c r="U163" i="12"/>
  <c r="O163" i="12"/>
  <c r="I163" i="12"/>
  <c r="U99" i="12"/>
  <c r="O99" i="12"/>
  <c r="I99" i="12"/>
  <c r="U88" i="12"/>
  <c r="O88" i="12"/>
  <c r="I88" i="12"/>
  <c r="U53" i="12"/>
  <c r="O53" i="12"/>
  <c r="I53" i="12"/>
  <c r="U38" i="12"/>
  <c r="O38" i="12"/>
  <c r="I38" i="12"/>
  <c r="U18" i="12"/>
  <c r="O18" i="12"/>
  <c r="I18" i="12"/>
  <c r="U11" i="12"/>
  <c r="O11" i="12"/>
  <c r="I11" i="12"/>
  <c r="F40" i="1"/>
  <c r="G23" i="1" s="1"/>
  <c r="G229" i="12"/>
  <c r="I63" i="1" s="1"/>
  <c r="G186" i="12"/>
  <c r="I61" i="1" s="1"/>
  <c r="G163" i="12"/>
  <c r="I59" i="1" s="1"/>
  <c r="I47" i="1"/>
  <c r="AD302" i="12"/>
  <c r="G39" i="1" s="1"/>
  <c r="G40" i="1" s="1"/>
  <c r="G25" i="1" s="1"/>
  <c r="G26" i="1" s="1"/>
  <c r="M295" i="12"/>
  <c r="M294" i="12" s="1"/>
  <c r="G294" i="12"/>
  <c r="I72" i="1" s="1"/>
  <c r="I19" i="1" s="1"/>
  <c r="M284" i="12"/>
  <c r="M283" i="12" s="1"/>
  <c r="G283" i="12"/>
  <c r="I70" i="1" s="1"/>
  <c r="M293" i="12"/>
  <c r="M292" i="12" s="1"/>
  <c r="M282" i="12"/>
  <c r="M281" i="12" s="1"/>
  <c r="Q264" i="12"/>
  <c r="M265" i="12"/>
  <c r="M264" i="12" s="1"/>
  <c r="G264" i="12"/>
  <c r="I68" i="1" s="1"/>
  <c r="G261" i="12"/>
  <c r="I67" i="1" s="1"/>
  <c r="M262" i="12"/>
  <c r="M261" i="12" s="1"/>
  <c r="M183" i="12"/>
  <c r="M182" i="12" s="1"/>
  <c r="G182" i="12"/>
  <c r="I60" i="1" s="1"/>
  <c r="I264" i="12"/>
  <c r="M249" i="12"/>
  <c r="M234" i="12"/>
  <c r="M233" i="12" s="1"/>
  <c r="G233" i="12"/>
  <c r="I64" i="1" s="1"/>
  <c r="M200" i="12"/>
  <c r="M199" i="12" s="1"/>
  <c r="G199" i="12"/>
  <c r="I62" i="1" s="1"/>
  <c r="G249" i="12"/>
  <c r="I66" i="1" s="1"/>
  <c r="M247" i="12"/>
  <c r="M246" i="12" s="1"/>
  <c r="M230" i="12"/>
  <c r="M229" i="12" s="1"/>
  <c r="M187" i="12"/>
  <c r="M186" i="12" s="1"/>
  <c r="M164" i="12"/>
  <c r="M163" i="12" s="1"/>
  <c r="Q126" i="12"/>
  <c r="K126" i="12"/>
  <c r="M126" i="12"/>
  <c r="G85" i="12"/>
  <c r="I55" i="1" s="1"/>
  <c r="M86" i="12"/>
  <c r="M85" i="12" s="1"/>
  <c r="M53" i="12"/>
  <c r="G31" i="12"/>
  <c r="I51" i="1" s="1"/>
  <c r="M32" i="12"/>
  <c r="M31" i="12" s="1"/>
  <c r="U126" i="12"/>
  <c r="O126" i="12"/>
  <c r="I126" i="12"/>
  <c r="G99" i="12"/>
  <c r="I57" i="1" s="1"/>
  <c r="M100" i="12"/>
  <c r="M99" i="12" s="1"/>
  <c r="M88" i="12"/>
  <c r="G38" i="12"/>
  <c r="I53" i="1" s="1"/>
  <c r="M39" i="12"/>
  <c r="M38" i="12" s="1"/>
  <c r="G18" i="12"/>
  <c r="I49" i="1" s="1"/>
  <c r="M19" i="12"/>
  <c r="M18" i="12" s="1"/>
  <c r="M11" i="12"/>
  <c r="G126" i="12"/>
  <c r="I58" i="1" s="1"/>
  <c r="G88" i="12"/>
  <c r="I56" i="1" s="1"/>
  <c r="G53" i="12"/>
  <c r="I54" i="1" s="1"/>
  <c r="G35" i="12"/>
  <c r="I52" i="1" s="1"/>
  <c r="G28" i="12"/>
  <c r="I50" i="1" s="1"/>
  <c r="G11" i="12"/>
  <c r="I48" i="1" s="1"/>
  <c r="M9" i="12"/>
  <c r="M8" i="12" s="1"/>
  <c r="H39" i="1" l="1"/>
  <c r="I17" i="1"/>
  <c r="G28" i="1"/>
  <c r="I16" i="1"/>
  <c r="I73" i="1"/>
  <c r="G302" i="12"/>
  <c r="G24" i="1"/>
  <c r="G29" i="1" s="1"/>
  <c r="I21" i="1" l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<sst xmlns="http://schemas.openxmlformats.org/spreadsheetml/2006/main" count="1062" uniqueCount="498">
  <si>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</si>
  <si>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</si>
  <si>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</si>
  <si>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</si>
  <si>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</si>
  <si>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</si>
  <si>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</si>
  <si>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</si>
  <si>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</si>
  <si>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</si>
  <si>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</si>
  <si>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</si>
  <si>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</si>
  <si>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</si>
  <si>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</si>
  <si>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</si>
  <si>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</si>
  <si>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</si>
  <si>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</si>
  <si>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</si>
  <si>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</si>
  <si>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</si>
  <si>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</si>
  <si>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</si>
  <si>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</si>
  <si>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</si>
  <si>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</si>
  <si>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</si>
  <si>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</si>
  <si>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</si>
  <si>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</si>
  <si>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</si>
  <si>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</si>
  <si>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</si>
  <si>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</si>
  <si>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</si>
  <si>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</si>
  <si>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</si>
  <si>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</si>
  <si>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</si>
  <si>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</si>
  <si>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parc.č. 1969/1, k.ú. Odry</t>
  </si>
  <si>
    <t>Rozpočet:</t>
  </si>
  <si>
    <t>Misto</t>
  </si>
  <si>
    <t>ELEKTROINSTALACE KUCHYNĚ A RESTAURACE DĚLNICKÝ DŮM, ODRY</t>
  </si>
  <si>
    <t>Město Odry</t>
  </si>
  <si>
    <t>Masarykovo náměstí 16/25</t>
  </si>
  <si>
    <t>Odry</t>
  </si>
  <si>
    <t>74235</t>
  </si>
  <si>
    <t>00298221</t>
  </si>
  <si>
    <t>CZ00298221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</si>
  <si>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</si>
  <si>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</si>
  <si>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</si>
  <si>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</si>
  <si>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</si>
  <si>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</si>
  <si>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</si>
  <si>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</si>
  <si>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</si>
  <si>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</si>
  <si>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</si>
  <si>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</si>
  <si>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</si>
  <si>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</si>
  <si>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</si>
  <si>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</si>
  <si>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</si>
  <si>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</si>
  <si>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</si>
  <si>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</si>
  <si>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</si>
  <si>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</si>
  <si>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</si>
  <si>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</si>
  <si>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</si>
  <si>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</si>
  <si>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</si>
  <si>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</si>
  <si>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</si>
  <si>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</si>
  <si>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</si>
  <si>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</si>
  <si>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</si>
  <si>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</si>
  <si>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</si>
  <si>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</si>
  <si>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</si>
  <si>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</si>
  <si>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</si>
  <si>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</si>
  <si>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</si>
  <si>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</si>
  <si>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</si>
  <si>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</si>
  <si>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</si>
  <si>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</si>
  <si>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</si>
  <si>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</si>
  <si>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</si>
  <si>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</si>
  <si>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</si>
  <si>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</si>
  <si>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</si>
  <si>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</si>
  <si>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</si>
  <si>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</si>
  <si>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</si>
  <si>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</si>
  <si>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</si>
  <si>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</si>
  <si>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</si>
  <si>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</si>
  <si>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</si>
  <si>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</si>
  <si>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</si>
  <si>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</si>
  <si>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</si>
  <si>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</si>
  <si>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</si>
  <si>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</si>
  <si>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</si>
  <si>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</si>
  <si>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</si>
  <si>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</si>
  <si>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</si>
  <si>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</si>
  <si>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</si>
  <si>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</si>
  <si>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</si>
  <si>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</si>
  <si>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</si>
  <si>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</si>
  <si>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310271520R00</t>
  </si>
  <si>
    <t>Zazdívka otvorů do 1 m2, pórobet.tvárnice, tl.20cm</t>
  </si>
  <si>
    <t>m3</t>
  </si>
  <si>
    <t>POL1_0</t>
  </si>
  <si>
    <t>zazdívka po rozvaděči:1*1*0,2</t>
  </si>
  <si>
    <t>VV</t>
  </si>
  <si>
    <t>416021121R00</t>
  </si>
  <si>
    <t>Podhledy SDK, kovová.kce CD. 1x deska RB 12,5 mm</t>
  </si>
  <si>
    <t>m2</t>
  </si>
  <si>
    <t>108+106:48,81+52,49</t>
  </si>
  <si>
    <t>416021123R00</t>
  </si>
  <si>
    <t>Podhledy SDK, kovová.kce CD. 1x deska RBI 12,5 mm</t>
  </si>
  <si>
    <t>101+102:13,43+26,42+3,3</t>
  </si>
  <si>
    <t>416091083R00</t>
  </si>
  <si>
    <t>Příplatek k podhledu sádrokart. za plochu do 10 m2</t>
  </si>
  <si>
    <t>mezi stropní trámy:101,3</t>
  </si>
  <si>
    <t>611451331R00</t>
  </si>
  <si>
    <t>Oprava cem.omítek stropů,ocelí hlaz.do 30 % plochy</t>
  </si>
  <si>
    <t>612451320R00</t>
  </si>
  <si>
    <t>Oprava cementových omítek stěn hladkých do 30 %</t>
  </si>
  <si>
    <t>612481211RT8</t>
  </si>
  <si>
    <t>Montáž výztužné sítě(perlinky)do stěrky-vnit.stěny, včetně výztužné sítě a stěrkového tmelu</t>
  </si>
  <si>
    <t>612471411R00</t>
  </si>
  <si>
    <t>Úprava vnitřních stěn aktivovaným štukem</t>
  </si>
  <si>
    <t>475,48</t>
  </si>
  <si>
    <t>odpočet dřevěných obkladů:-(64,33+26,75)</t>
  </si>
  <si>
    <t>odpočet obkladů:-73,32</t>
  </si>
  <si>
    <t>612403386RT1</t>
  </si>
  <si>
    <t>Hrubá výplň rýh ve stěnách do 10x10cm maltou z SMS, zdicí maltou</t>
  </si>
  <si>
    <t>m</t>
  </si>
  <si>
    <t>612403390RA1</t>
  </si>
  <si>
    <t>Hrubá výplň rýh ve stěnách do 15x20cm maltou z SMS</t>
  </si>
  <si>
    <t>POL2_0</t>
  </si>
  <si>
    <t>632418110RT1</t>
  </si>
  <si>
    <t>Potěr samoniv. ze SMS, ruční zpracování, tl. 10 mm, např. Baumit Nivello Quattro vč. penetrace Grund</t>
  </si>
  <si>
    <t>pod dlažbu 101,102,108:13,43+26,42+48,81</t>
  </si>
  <si>
    <t>941955002R00</t>
  </si>
  <si>
    <t>Lešení lehké pomocné, výška podlahy do 1,9 m</t>
  </si>
  <si>
    <t>218,8-10,61</t>
  </si>
  <si>
    <t>23,42+2,51+8,4+4,9+3,08+6,73</t>
  </si>
  <si>
    <t>952901111R00</t>
  </si>
  <si>
    <t>Vyčištění budov o výšce podlaží do 4 m</t>
  </si>
  <si>
    <t>963016113R00</t>
  </si>
  <si>
    <t>DMTZ podhledu SDK, kovová kce., 2xoplášť.12,5 mm</t>
  </si>
  <si>
    <t>108:48,81</t>
  </si>
  <si>
    <t>106:4,52*5,56</t>
  </si>
  <si>
    <t>963016993R00</t>
  </si>
  <si>
    <t>Přípl.za DMTZ vrstvy tep.izolace tl.80 mm, podhled</t>
  </si>
  <si>
    <t>965100032RAA</t>
  </si>
  <si>
    <t>Bourání dlažeb keramických, bez podkladních vrstev, tloušťka do 10 mm</t>
  </si>
  <si>
    <t>101+102:13,43+26,42</t>
  </si>
  <si>
    <t>965042141RT4</t>
  </si>
  <si>
    <t>Bourání mazanin betonových tl. 10 cm, nad 4 m2, pneumat. kladivo, tl. mazaniny 8 - 10 cm</t>
  </si>
  <si>
    <t>podkladní mazanina:</t>
  </si>
  <si>
    <t>Začátek provozního součtu</t>
  </si>
  <si>
    <t xml:space="preserve">  108:48,81</t>
  </si>
  <si>
    <t xml:space="preserve">  101+102:13,43+26,42</t>
  </si>
  <si>
    <t xml:space="preserve">  Mezisoučet</t>
  </si>
  <si>
    <t>Konec provozního součtu</t>
  </si>
  <si>
    <t>88,66*0,1</t>
  </si>
  <si>
    <t>978059531R00</t>
  </si>
  <si>
    <t>Odsekání vnitřních obkladů stěn nad 2 m2</t>
  </si>
  <si>
    <t>101-103 - bez odpočtu za výměru oken, tato výměra nahrazuje ostění a nadpraží:</t>
  </si>
  <si>
    <t>(2,7*2+5,56*2+6,87*2+3,78*2+1,48*2+1,52*2)*2</t>
  </si>
  <si>
    <t>-(1,2*3+1,38*2+0,8)*2</t>
  </si>
  <si>
    <t>978013141R00</t>
  </si>
  <si>
    <t>Otlučení omítek vnitřních stěn v rozsahu do 30 %</t>
  </si>
  <si>
    <t>108:(5,7*2+8,57*2)*3,625-(1,2*1,75*5+1,75*2,02*2)</t>
  </si>
  <si>
    <t>107:(5,64*2+9,765*2)*3,5-(1,2*1,75*6+1,75*2,02*2)</t>
  </si>
  <si>
    <t>106:</t>
  </si>
  <si>
    <t>(4,52*2+5,56*2+6,19*2+3,965*2)*3,6</t>
  </si>
  <si>
    <t>-(1,2*1,75*2+1,75*2,05*2+1,2*2,05*5)</t>
  </si>
  <si>
    <t>103+104:(1,52*2+4,8*2+1,48*4)*3,6-((1,2+1,38+0,8*5)*2,05+1,15*3,6)</t>
  </si>
  <si>
    <t>102:(3,78*2+6,87*2)*3,7-(1,2*1,75*3+(1,38+1,2)*2,05)</t>
  </si>
  <si>
    <t>101:(2,7*2+5,56*2)*4,09-(1,2*1,75+1,2*2,05)</t>
  </si>
  <si>
    <t>978011141R00</t>
  </si>
  <si>
    <t>Otlučení omítek vnitřních vápenných stropů do 30 %</t>
  </si>
  <si>
    <t>101-107 bez 105:218,8-48,81-10,61</t>
  </si>
  <si>
    <t>974031153R00</t>
  </si>
  <si>
    <t>Vysekání rýh ve zdi cihelné 10 x 10 cm</t>
  </si>
  <si>
    <t>ZTI - kan. HT DN 50:0,5*2</t>
  </si>
  <si>
    <t>ZTI - plyn.:1+0,25</t>
  </si>
  <si>
    <t>974031165R00</t>
  </si>
  <si>
    <t>Vysekání rýh ve zdi cihelné 15 x 20 cm</t>
  </si>
  <si>
    <t>ZTI - kan. HT DN 100:1,2+1,05</t>
  </si>
  <si>
    <t>970051030R00</t>
  </si>
  <si>
    <t>Vrtání jádrové do ŽB d 30 mm</t>
  </si>
  <si>
    <t>prostup stropem pro ZTI - studená voda:0,5</t>
  </si>
  <si>
    <t>prostup stropem pro ZTI - plynovod:0,5*2</t>
  </si>
  <si>
    <t>970051060R00</t>
  </si>
  <si>
    <t>Vrtání jádrové do ŽB do D 60 mm</t>
  </si>
  <si>
    <t>prostup stropem pro ZTI - studená a teplá voda:0,5</t>
  </si>
  <si>
    <t>prostup stropem pro ZTI - kan. HT DN 50:0,5*2</t>
  </si>
  <si>
    <t>970051100R00</t>
  </si>
  <si>
    <t>Vrtání jádrové do ŽB do D 100 mm</t>
  </si>
  <si>
    <t>prostup stropem pro ZTI - kan. HT DN 75:0,5</t>
  </si>
  <si>
    <t>970051130R00</t>
  </si>
  <si>
    <t>Vrtání jádrové do ŽB do D 130 mm</t>
  </si>
  <si>
    <t>prostup stropem pro ZTI - kan. HT DN 110:0,5*3</t>
  </si>
  <si>
    <t>999281108R00</t>
  </si>
  <si>
    <t>Přesun hmot pro opravy a údržbu do výšky 12 m</t>
  </si>
  <si>
    <t>t</t>
  </si>
  <si>
    <t>0,15+1,72+12,62+1,41+0,41+0,01+0,02+0,01</t>
  </si>
  <si>
    <t>711212000R00</t>
  </si>
  <si>
    <t>Penetrace podkladu pod hydroizolační nátěr,vč.dod.</t>
  </si>
  <si>
    <t>711212002RT1</t>
  </si>
  <si>
    <t>Hydroizolační povlak - nátěr nebo stěrka, Aquafin 2K (fa Schömburg),proti vlhkosti, tl. 2mm</t>
  </si>
  <si>
    <t>pod dlažbu 101,102 - 2x:(13,43+26,42)*2</t>
  </si>
  <si>
    <t>pod obklad v. 150 mm - 2x:</t>
  </si>
  <si>
    <t>(2,7*2+5,56*2+6,87*2+3,78*2+1,48*2+1,52*2-(1,2*3+1,38*2+0,8))*0,15*2</t>
  </si>
  <si>
    <t>711212601R00</t>
  </si>
  <si>
    <t>Těsnicí pás do spoje podlaha - stěna</t>
  </si>
  <si>
    <t>2,7*2+5,56*2+6,87*2+3,78*2+1,48*2+1,52*2-(1,2*3+1,38*2+0,8)</t>
  </si>
  <si>
    <t>711212611R00</t>
  </si>
  <si>
    <t>Těsnicí pás do svislých koutů</t>
  </si>
  <si>
    <t>0,15*11</t>
  </si>
  <si>
    <t>998711102R00</t>
  </si>
  <si>
    <t>Přesun hmot pro izolace proti vodě, výšky do 12 m</t>
  </si>
  <si>
    <t>721176105R00</t>
  </si>
  <si>
    <t>Potrubí HT připojovací D 110 x 2,7 mm</t>
  </si>
  <si>
    <t>1.NP vodorovné:</t>
  </si>
  <si>
    <t>1,2+1,05</t>
  </si>
  <si>
    <t>1.NP-1.PP svislé:</t>
  </si>
  <si>
    <t>1,5*3</t>
  </si>
  <si>
    <t>1.PP vodorov. pod stropem:</t>
  </si>
  <si>
    <t>3,34+0,6+1,25+2,2+2,45+0,75+0,55</t>
  </si>
  <si>
    <t>721176104R00</t>
  </si>
  <si>
    <t>Potrubí HT připojovací D 75 x 1,9 mm</t>
  </si>
  <si>
    <t>1,3+2,5+0,96</t>
  </si>
  <si>
    <t>1,5</t>
  </si>
  <si>
    <t>0,56</t>
  </si>
  <si>
    <t>721176103R00</t>
  </si>
  <si>
    <t>Potrubí HT připojovací D 50 x 1,8 mm</t>
  </si>
  <si>
    <t>0,5*10</t>
  </si>
  <si>
    <t>1,5*2</t>
  </si>
  <si>
    <t>3,35+1,05</t>
  </si>
  <si>
    <t>721290111R00</t>
  </si>
  <si>
    <t>Zkouška těsnosti kanalizace vodou DN 125</t>
  </si>
  <si>
    <t>17,89+6,82+12,4</t>
  </si>
  <si>
    <t>721171808R00</t>
  </si>
  <si>
    <t>Demontáž potrubí z PVC do D 114 mm</t>
  </si>
  <si>
    <t>VÝMĚRA PŘEDPOKLAD:20</t>
  </si>
  <si>
    <t>998721102R00</t>
  </si>
  <si>
    <t>Přesun hmot pro vnitřní kanalizaci, výšky do 12 m</t>
  </si>
  <si>
    <t>722172311R00</t>
  </si>
  <si>
    <t>Potrubí z PPR, D 20x2,8 mm, PN 16, vč.zed.výpom.</t>
  </si>
  <si>
    <t>1.NP - studená:</t>
  </si>
  <si>
    <t>vodorovná:3,245+1,565+2,37+0,5*2</t>
  </si>
  <si>
    <t>svislá a napojení na stáv:2</t>
  </si>
  <si>
    <t>1.NP - teplá:</t>
  </si>
  <si>
    <t>0,5</t>
  </si>
  <si>
    <t>722172312R00</t>
  </si>
  <si>
    <t>Potrubí z PPR, D 25x3,5 mm, PN 16, vč.zed.výpom.</t>
  </si>
  <si>
    <t>vodorovná:4,52+7+2,48</t>
  </si>
  <si>
    <t>722190901R00</t>
  </si>
  <si>
    <t>Uzavření/otevření vodovodního potrubí při opravě</t>
  </si>
  <si>
    <t>kus</t>
  </si>
  <si>
    <t>722280106R00</t>
  </si>
  <si>
    <t>Tlaková zkouška vodovodního potrubí do DN 32</t>
  </si>
  <si>
    <t>10,68+32</t>
  </si>
  <si>
    <t>722290234R00</t>
  </si>
  <si>
    <t>Proplach a dezinfekce vodovod.potrubí do DN 80</t>
  </si>
  <si>
    <t>713463121URS</t>
  </si>
  <si>
    <t>Montáž izolace tepelné potrubí potrubními pouzdry, bez úpravy uchycenými sponami 1x</t>
  </si>
  <si>
    <t>283771025R</t>
  </si>
  <si>
    <t>Izolace potrubí Mirelon PRO 20x6 mm šedočerná</t>
  </si>
  <si>
    <t>POL3_0</t>
  </si>
  <si>
    <t>283771027R</t>
  </si>
  <si>
    <t>Izolace potrubí Mirelon PRO 20x13 mm šedočerná</t>
  </si>
  <si>
    <t>283771091R</t>
  </si>
  <si>
    <t>Izolace potrubí Mirelon PRO 25x6 mm šedočerná</t>
  </si>
  <si>
    <t>283771092R</t>
  </si>
  <si>
    <t>Izolace potrubí Mirelon PRO 25x13 mm šedočerná</t>
  </si>
  <si>
    <t>722130801R00</t>
  </si>
  <si>
    <t>Demontáž potrubí ocelových závitových</t>
  </si>
  <si>
    <t>VYMĚRA PŘEDPOKLAD:30</t>
  </si>
  <si>
    <t>998722102R00</t>
  </si>
  <si>
    <t>Přesun hmot pro vnitřní vodovod, výšky do 12 m</t>
  </si>
  <si>
    <t>723190901R00</t>
  </si>
  <si>
    <t>Uzavření nebo otevření plynového potrubí</t>
  </si>
  <si>
    <t>723190913R00</t>
  </si>
  <si>
    <t>Navaření odbočky na plynové potrubí DN 20</t>
  </si>
  <si>
    <t>napojení na stávající rozvody:2</t>
  </si>
  <si>
    <t>723120203R00</t>
  </si>
  <si>
    <t>Potrubí ocelové závitové černé svařované DN 20</t>
  </si>
  <si>
    <t>1+0,5</t>
  </si>
  <si>
    <t>3,06+2,55+0,89</t>
  </si>
  <si>
    <t>723190203R00</t>
  </si>
  <si>
    <t>Přípojka plynovodu, trubky závitové černé DN 20</t>
  </si>
  <si>
    <t>soubor</t>
  </si>
  <si>
    <t>pro spotřebiče:2</t>
  </si>
  <si>
    <t>723190907R00</t>
  </si>
  <si>
    <t>Odvzdušnění a napuštění plynového potrubí</t>
  </si>
  <si>
    <t>723190909R00</t>
  </si>
  <si>
    <t>Zkouška tlaková  plynového potrubí</t>
  </si>
  <si>
    <t>723150801R00</t>
  </si>
  <si>
    <t>Demontáž potrubí ocel.hladkého svařovaného D 32</t>
  </si>
  <si>
    <t>VÝMĚRA PŘEDPOKLAD:6</t>
  </si>
  <si>
    <t>005 23-1010.R</t>
  </si>
  <si>
    <t>Revize</t>
  </si>
  <si>
    <t>Soubor</t>
  </si>
  <si>
    <t>POL99_0</t>
  </si>
  <si>
    <t>998723102R00</t>
  </si>
  <si>
    <t>Přesun hmot pro vnitřní plynovod, výšky do 12 m</t>
  </si>
  <si>
    <t>725819201R00</t>
  </si>
  <si>
    <t>Montáž ventilu nástěnného  G 1/2</t>
  </si>
  <si>
    <t>55141110R</t>
  </si>
  <si>
    <t>Ventil pračkový mosazný IVAR.ART 240 1/2" x 3/4", s filtrem</t>
  </si>
  <si>
    <t>998725102R00</t>
  </si>
  <si>
    <t>Přesun hmot pro zařizovací předměty, výšky do 12 m</t>
  </si>
  <si>
    <t>762822820R00</t>
  </si>
  <si>
    <t>Demontáž stropnic z řeziva o pl.do 288 cm2</t>
  </si>
  <si>
    <t>108:5,7+2,3</t>
  </si>
  <si>
    <t>107:5,64+(9,765-3)*2</t>
  </si>
  <si>
    <t>106:3,965+0,73+5,56*2</t>
  </si>
  <si>
    <t>762822120R00</t>
  </si>
  <si>
    <t>Montáž stropnic hraněných pl. do 288 cm2</t>
  </si>
  <si>
    <t>zpětná montáž:42,985</t>
  </si>
  <si>
    <t>762111811R00</t>
  </si>
  <si>
    <t>Demontáž stěn z hranolků, fošen nebo latí</t>
  </si>
  <si>
    <t>konstrukce vstupu 106:</t>
  </si>
  <si>
    <t>3,6*2,5*2</t>
  </si>
  <si>
    <t>1,75*2,5*2</t>
  </si>
  <si>
    <t>762829999AG1</t>
  </si>
  <si>
    <t>Zpětná montáž dřevěné kce vstupu, vč. podkladního roštu</t>
  </si>
  <si>
    <t>998762102R00</t>
  </si>
  <si>
    <t>Přesun hmot pro tesařské konstrukce, výšky do 12 m</t>
  </si>
  <si>
    <t>766421822R00</t>
  </si>
  <si>
    <t>Demontáž podkladových roštů obložení podhledů</t>
  </si>
  <si>
    <t>107:56,15</t>
  </si>
  <si>
    <t>766900020RAB</t>
  </si>
  <si>
    <t>Demontáž obložení podhledů, z palubek</t>
  </si>
  <si>
    <t>766411811R00</t>
  </si>
  <si>
    <t>Demontáž obložení stěn panely velikosti do 1,5 m2</t>
  </si>
  <si>
    <t>108:(5,7+6+8,5)*1-0,25*1,2*5</t>
  </si>
  <si>
    <t>107 - kce ochrany otop. těles:(0,75+0,25)*(9,765+5,64)</t>
  </si>
  <si>
    <t>106:(5,56*2+4,52*2-3,6)*1-0,25*1,2*2</t>
  </si>
  <si>
    <t>766411812R00</t>
  </si>
  <si>
    <t>Demontáž obložení stěn panely velikosti nad 1,5 m2</t>
  </si>
  <si>
    <t>108:(5,7+2,3)*2,15-(1,6+1,75)*2,05</t>
  </si>
  <si>
    <t>107:3*3,5</t>
  </si>
  <si>
    <t>106:(1,41+0,73*2+0,66)*2,5</t>
  </si>
  <si>
    <t>766411822R00</t>
  </si>
  <si>
    <t>Demontáž podkladových roštů obložení stěn</t>
  </si>
  <si>
    <t>50,07+29,66-15,4</t>
  </si>
  <si>
    <t>766427112R00</t>
  </si>
  <si>
    <t>Podkladový rošt pro obložení podhledů</t>
  </si>
  <si>
    <t>5,64*10</t>
  </si>
  <si>
    <t>60510062R</t>
  </si>
  <si>
    <t>Lať impreg. SM jakost I-II 40 x 60 mm, 4 m</t>
  </si>
  <si>
    <t>56,4*1,1</t>
  </si>
  <si>
    <t>766421213R00</t>
  </si>
  <si>
    <t>Montáž obložení podhledů, jednod. palubkami SM š. do 10 cm</t>
  </si>
  <si>
    <t>61191685R</t>
  </si>
  <si>
    <t>Palubka obkladová SM tloušťka 12,5 šíře 96 mm A/B</t>
  </si>
  <si>
    <t>56,15*1,05</t>
  </si>
  <si>
    <t>766416142R00</t>
  </si>
  <si>
    <t>Montáž obložení stěn nad 5 m2, aglomer. desky do 1,5 m2</t>
  </si>
  <si>
    <t>zpětná montáž obložení:50,065</t>
  </si>
  <si>
    <t>766416143R00</t>
  </si>
  <si>
    <t>Montáž obložení stěn nad 5 m2, aglomer. desky nad 1,5 m2</t>
  </si>
  <si>
    <t>zpětná montáž obložení:29,66</t>
  </si>
  <si>
    <t>766417111R00</t>
  </si>
  <si>
    <t>Podkladový rošt pod obložení stěn</t>
  </si>
  <si>
    <t>předpoklad:100</t>
  </si>
  <si>
    <t>60510061R</t>
  </si>
  <si>
    <t>Lať impreg. SM jakost I-II 30 x 50 mm, 4 m</t>
  </si>
  <si>
    <t>100*1,1</t>
  </si>
  <si>
    <t>998766102R00</t>
  </si>
  <si>
    <t>Přesun hmot pro truhlářské konstr., výšky do 12 m</t>
  </si>
  <si>
    <t>767135831R00</t>
  </si>
  <si>
    <t>Demontáž roštu pro obložení z lamel</t>
  </si>
  <si>
    <t>767599999AG1</t>
  </si>
  <si>
    <t>Zpětná montáž kce pro dřevěné obložení, ochrana otopných těles</t>
  </si>
  <si>
    <t>771101210R00</t>
  </si>
  <si>
    <t>Penetrace podkladu pod dlažby</t>
  </si>
  <si>
    <t>108 - 2x:48,81*2</t>
  </si>
  <si>
    <t>771575109RU1</t>
  </si>
  <si>
    <t>Montáž podlah keram.,hladké, tmel, 30x30 cm, flex.lepidlo</t>
  </si>
  <si>
    <t>101,102,108:13,43+26,42+48,81</t>
  </si>
  <si>
    <t>771475014RU1</t>
  </si>
  <si>
    <t>Obklad soklíků keram.rovných, tmel,výška 10 cm, flex.lepidlo</t>
  </si>
  <si>
    <t>108:5,7*2+8,5*2-1,75-1,6</t>
  </si>
  <si>
    <t>597642030R</t>
  </si>
  <si>
    <t>Dlažba 300x300x9 mm - dle výběru investora, např. Taurus Granit</t>
  </si>
  <si>
    <t>88,66*1,05</t>
  </si>
  <si>
    <t>25,05*0,1*1,1</t>
  </si>
  <si>
    <t>771111122R00</t>
  </si>
  <si>
    <t>Montáž podlahových lišt přechodových</t>
  </si>
  <si>
    <t>5537019611R</t>
  </si>
  <si>
    <t>Lišta přechodová narážecí Al 26/ST l=270 cm stříbr, š 40 mm</t>
  </si>
  <si>
    <t>998771101R00</t>
  </si>
  <si>
    <t>Přesun hmot pro podlahy z dlaždic, výšky do 6 m</t>
  </si>
  <si>
    <t>776510010RA0</t>
  </si>
  <si>
    <t>Demontáž povlakových podlah z nášlapné plochy</t>
  </si>
  <si>
    <t>781101210R00</t>
  </si>
  <si>
    <t>Penetrace podkladu pod obklady</t>
  </si>
  <si>
    <t>obklad 2x:73,32*2</t>
  </si>
  <si>
    <t>odpočet penetrace pod hydrostěrky:-5,5*2</t>
  </si>
  <si>
    <t>781475116RU1</t>
  </si>
  <si>
    <t>Montáž obklad vnitřní stěn keramický, do tmele, 30x30 cm, flex.lepidlo</t>
  </si>
  <si>
    <t>73,32*1,05</t>
  </si>
  <si>
    <t>781497111R00</t>
  </si>
  <si>
    <t xml:space="preserve">Lišta hliníková ukončovacích k obkladům </t>
  </si>
  <si>
    <t>2*6</t>
  </si>
  <si>
    <t>781497121R00</t>
  </si>
  <si>
    <t xml:space="preserve">Lišta hliníková rohová k obkladům </t>
  </si>
  <si>
    <t>2*9</t>
  </si>
  <si>
    <t>998781101R00</t>
  </si>
  <si>
    <t>Přesun hmot pro obklady keramické, výšky do 6 m</t>
  </si>
  <si>
    <t>783636211R00</t>
  </si>
  <si>
    <t>Nátěr truhlář. výrobků akrylátový BASF 2x email</t>
  </si>
  <si>
    <t>nátěr palubkového podhledu:56,15</t>
  </si>
  <si>
    <t>784402801R00</t>
  </si>
  <si>
    <t>Odstranění malby oškrábáním v místnosti H do 3,8 m</t>
  </si>
  <si>
    <t>784011221RT2</t>
  </si>
  <si>
    <t>Zakrytí předmětů, včetně odstranění, včetně dodávky fólie tl. 0,04 mm</t>
  </si>
  <si>
    <t>výplně otvorů:</t>
  </si>
  <si>
    <t>1,2*1,75*17</t>
  </si>
  <si>
    <t>(1,8+1,6+0,9)*2,05</t>
  </si>
  <si>
    <t>784011222RT2</t>
  </si>
  <si>
    <t>Zakrytí podlah, včetně odstranění, včetně papírové lepenky</t>
  </si>
  <si>
    <t>(5,7*2+8,5*2+9,765*2+5,64*2+4,52*2+5,56*2+3,82*2+6,19*2+6,87*2+3,78*2+2,7*2+5,56*2+1,52*2+1,48*2+6,19*2+3,82*2)*1</t>
  </si>
  <si>
    <t>784191201R00</t>
  </si>
  <si>
    <t>Penetrace podkladu hloubková Primalex 1x</t>
  </si>
  <si>
    <t>141,15+311,08</t>
  </si>
  <si>
    <t>784195112R00</t>
  </si>
  <si>
    <t>Malba Primalex Standard, bílá, bez penetrace, 2 x</t>
  </si>
  <si>
    <t>SDK podhled:101,3+39,85</t>
  </si>
  <si>
    <t>784195122R00</t>
  </si>
  <si>
    <t>Malba Primalex Standard, barva, bez penetrace, 2 x</t>
  </si>
  <si>
    <t>stěny štuk:311,08</t>
  </si>
  <si>
    <t>ELErozp1</t>
  </si>
  <si>
    <t>D+M Elektroinstalace - viz. samostatný rozpočet</t>
  </si>
  <si>
    <t>kompl</t>
  </si>
  <si>
    <t>979082111R00</t>
  </si>
  <si>
    <t>Vnitrostaveništní doprava suti do 10 m</t>
  </si>
  <si>
    <t>22,12+12,06+0,04+0,06+0,02+1,32+3,99+0,16+0,05</t>
  </si>
  <si>
    <t>979082121R00</t>
  </si>
  <si>
    <t>Příplatek k vnitrost. dopravě suti za dalších 5 m</t>
  </si>
  <si>
    <t>39,82*8</t>
  </si>
  <si>
    <t>979081111R00</t>
  </si>
  <si>
    <t>Odvoz suti a vybour. hmot na skládku do 1 km</t>
  </si>
  <si>
    <t>979081121R00</t>
  </si>
  <si>
    <t>Příplatek k odvozu za každý další 1 km</t>
  </si>
  <si>
    <t>39,82*14</t>
  </si>
  <si>
    <t>979990107R00</t>
  </si>
  <si>
    <t>Poplatek za uložení suti - skupina odpadu 170904</t>
  </si>
  <si>
    <t>094103000URS</t>
  </si>
  <si>
    <t>Náklady na plánované vyklizení objektu, stávající vybavení kuchyně</t>
  </si>
  <si>
    <t>065002000URS</t>
  </si>
  <si>
    <t>Mimostaveništní doprava materiálů, která není zahrnuta v jednotkových cenách</t>
  </si>
  <si>
    <t>081002000URS</t>
  </si>
  <si>
    <t>Přesun stavebních kapacit</t>
  </si>
  <si>
    <t>005 12-1010.RA</t>
  </si>
  <si>
    <t>Zařízení staveniště</t>
  </si>
  <si>
    <t>005 12-4010.R</t>
  </si>
  <si>
    <t>Koordinační činnost</t>
  </si>
  <si>
    <t>005 21-1010.R</t>
  </si>
  <si>
    <t>Předání a převzetí staveniště</t>
  </si>
  <si>
    <t>005 24-1010.R</t>
  </si>
  <si>
    <t xml:space="preserve">Dokumentace skutečného provedení </t>
  </si>
  <si>
    <t/>
  </si>
  <si>
    <t>SUM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</si>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</sst>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4" fontId="3" fillId="4" borderId="38" xfId="0" applyNumberFormat="1" applyFont="1" applyFill="1" applyBorder="1" applyAlignment="1">
      <alignment horizontal="center"/>
    </xf>
    <xf numFmtId="4" fontId="3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8" xfId="0" applyFill="1" applyBorder="1" applyAlignment="1">
      <alignment vertical="top"/>
    </xf>
    <xf numFmtId="0" fontId="0" fillId="2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2" borderId="37" xfId="0" applyFill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8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3" xfId="0" applyFill="1" applyBorder="1" applyAlignment="1">
      <alignment vertical="top"/>
    </xf>
    <xf numFmtId="164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3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vertical="top"/>
    </xf>
    <xf numFmtId="4" fontId="5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2" borderId="7" xfId="0" applyNumberFormat="1" applyFont="1" applyFill="1" applyBorder="1" applyAlignment="1">
      <alignment horizontal="right" vertical="center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opLeftCell="B1" zoomScaleNormal="100" zoomScaleSheetLayoutView="75" workbookViewId="0">
      <selection activeCell="Q18" sqref="Q1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219" t="s">
        <v>40</v>
      </c>
      <c r="C1" s="220"/>
      <c r="D1" s="220"/>
      <c r="E1" s="220"/>
      <c r="F1" s="220"/>
      <c r="G1" s="220"/>
      <c r="H1" s="220"/>
      <c r="I1" s="220"/>
      <c r="J1" s="221"/>
    </row>
    <row r="2" spans="1:15" ht="23.25" customHeight="1" x14ac:dyDescent="0.25">
      <c r="A2" s="4"/>
      <c r="B2" s="79" t="s">
        <v>38</v>
      </c>
      <c r="C2" s="80"/>
      <c r="D2" s="206" t="s">
        <v>44</v>
      </c>
      <c r="E2" s="207"/>
      <c r="F2" s="207"/>
      <c r="G2" s="207"/>
      <c r="H2" s="207"/>
      <c r="I2" s="207"/>
      <c r="J2" s="208"/>
      <c r="O2" s="2"/>
    </row>
    <row r="3" spans="1:15" ht="23.25" customHeight="1" x14ac:dyDescent="0.25">
      <c r="A3" s="4"/>
      <c r="B3" s="81" t="s">
        <v>43</v>
      </c>
      <c r="C3" s="82"/>
      <c r="D3" s="213" t="s">
        <v>41</v>
      </c>
      <c r="E3" s="214"/>
      <c r="F3" s="214"/>
      <c r="G3" s="214"/>
      <c r="H3" s="214"/>
      <c r="I3" s="214"/>
      <c r="J3" s="215"/>
    </row>
    <row r="4" spans="1:15" ht="23.25" hidden="1" customHeight="1" x14ac:dyDescent="0.25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 t="s">
        <v>45</v>
      </c>
      <c r="E5" s="25"/>
      <c r="F5" s="25"/>
      <c r="G5" s="25"/>
      <c r="H5" s="27" t="s">
        <v>33</v>
      </c>
      <c r="I5" s="89" t="s">
        <v>49</v>
      </c>
      <c r="J5" s="11"/>
    </row>
    <row r="6" spans="1:15" ht="15.75" customHeight="1" x14ac:dyDescent="0.25">
      <c r="A6" s="4"/>
      <c r="B6" s="39"/>
      <c r="C6" s="25"/>
      <c r="D6" s="89" t="s">
        <v>46</v>
      </c>
      <c r="E6" s="25"/>
      <c r="F6" s="25"/>
      <c r="G6" s="25"/>
      <c r="H6" s="27" t="s">
        <v>34</v>
      </c>
      <c r="I6" s="89" t="s">
        <v>50</v>
      </c>
      <c r="J6" s="11"/>
    </row>
    <row r="7" spans="1:15" ht="15.75" customHeight="1" x14ac:dyDescent="0.25">
      <c r="A7" s="4"/>
      <c r="B7" s="40"/>
      <c r="C7" s="90" t="s">
        <v>48</v>
      </c>
      <c r="D7" s="78" t="s">
        <v>47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30"/>
      <c r="E11" s="230"/>
      <c r="F11" s="230"/>
      <c r="G11" s="230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18"/>
      <c r="E12" s="218"/>
      <c r="F12" s="218"/>
      <c r="G12" s="218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43"/>
      <c r="E13" s="243"/>
      <c r="F13" s="243"/>
      <c r="G13" s="243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12"/>
      <c r="F15" s="212"/>
      <c r="G15" s="216"/>
      <c r="H15" s="216"/>
      <c r="I15" s="216" t="s">
        <v>28</v>
      </c>
      <c r="J15" s="217"/>
    </row>
    <row r="16" spans="1:15" ht="23.25" customHeight="1" x14ac:dyDescent="0.25">
      <c r="A16" s="139" t="s">
        <v>23</v>
      </c>
      <c r="B16" s="140" t="s">
        <v>23</v>
      </c>
      <c r="C16" s="56"/>
      <c r="D16" s="57"/>
      <c r="E16" s="209"/>
      <c r="F16" s="210"/>
      <c r="G16" s="209"/>
      <c r="H16" s="210"/>
      <c r="I16" s="209">
        <f>SUMIF(F47:F72,A16,I47:I72)+SUMIF(F47:F72,"PSU",I47:I72)</f>
        <v>0</v>
      </c>
      <c r="J16" s="211"/>
    </row>
    <row r="17" spans="1:10" ht="23.25" customHeight="1" x14ac:dyDescent="0.25">
      <c r="A17" s="139" t="s">
        <v>24</v>
      </c>
      <c r="B17" s="140" t="s">
        <v>24</v>
      </c>
      <c r="C17" s="56"/>
      <c r="D17" s="57"/>
      <c r="E17" s="209"/>
      <c r="F17" s="210"/>
      <c r="G17" s="209"/>
      <c r="H17" s="210"/>
      <c r="I17" s="209">
        <f>SUMIF(F47:F72,A17,I47:I72)</f>
        <v>0</v>
      </c>
      <c r="J17" s="211"/>
    </row>
    <row r="18" spans="1:10" ht="23.25" customHeight="1" x14ac:dyDescent="0.25">
      <c r="A18" s="139" t="s">
        <v>25</v>
      </c>
      <c r="B18" s="140" t="s">
        <v>25</v>
      </c>
      <c r="C18" s="56"/>
      <c r="D18" s="57"/>
      <c r="E18" s="209"/>
      <c r="F18" s="210"/>
      <c r="G18" s="209"/>
      <c r="H18" s="210"/>
      <c r="I18" s="209">
        <f>SUMIF(F47:F72,A18,I47:I72)</f>
        <v>0</v>
      </c>
      <c r="J18" s="211"/>
    </row>
    <row r="19" spans="1:10" ht="23.25" customHeight="1" x14ac:dyDescent="0.25">
      <c r="A19" s="139" t="s">
        <v>105</v>
      </c>
      <c r="B19" s="140" t="s">
        <v>26</v>
      </c>
      <c r="C19" s="56"/>
      <c r="D19" s="57"/>
      <c r="E19" s="209"/>
      <c r="F19" s="210"/>
      <c r="G19" s="209"/>
      <c r="H19" s="210"/>
      <c r="I19" s="209">
        <f>SUMIF(F47:F72,A19,I47:I72)</f>
        <v>0</v>
      </c>
      <c r="J19" s="211"/>
    </row>
    <row r="20" spans="1:10" ht="23.25" customHeight="1" x14ac:dyDescent="0.25">
      <c r="A20" s="139" t="s">
        <v>104</v>
      </c>
      <c r="B20" s="140" t="s">
        <v>27</v>
      </c>
      <c r="C20" s="56"/>
      <c r="D20" s="57"/>
      <c r="E20" s="209"/>
      <c r="F20" s="210"/>
      <c r="G20" s="209"/>
      <c r="H20" s="210"/>
      <c r="I20" s="209">
        <f>SUMIF(F47:F72,A20,I47:I72)</f>
        <v>0</v>
      </c>
      <c r="J20" s="211"/>
    </row>
    <row r="21" spans="1:10" ht="23.25" customHeight="1" x14ac:dyDescent="0.25">
      <c r="A21" s="4"/>
      <c r="B21" s="72" t="s">
        <v>28</v>
      </c>
      <c r="C21" s="73"/>
      <c r="D21" s="74"/>
      <c r="E21" s="228"/>
      <c r="F21" s="229"/>
      <c r="G21" s="228"/>
      <c r="H21" s="229"/>
      <c r="I21" s="228">
        <f>SUM(I16:J20)</f>
        <v>0</v>
      </c>
      <c r="J21" s="233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226">
        <f>ZakladDPHSniVypocet</f>
        <v>0</v>
      </c>
      <c r="H23" s="227"/>
      <c r="I23" s="227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1">
        <f>ZakladDPHSni*SazbaDPH1/100</f>
        <v>0</v>
      </c>
      <c r="H24" s="232"/>
      <c r="I24" s="232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26">
        <f>ZakladDPHZaklVypocet</f>
        <v>0</v>
      </c>
      <c r="H25" s="227"/>
      <c r="I25" s="227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2">
        <f>ZakladDPHZakl*SazbaDPH2/100</f>
        <v>0</v>
      </c>
      <c r="H26" s="223"/>
      <c r="I26" s="223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24">
        <f>0</f>
        <v>0</v>
      </c>
      <c r="H27" s="224"/>
      <c r="I27" s="224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46">
        <f>ZakladDPHSniVypocet+ZakladDPHZaklVypocet</f>
        <v>0</v>
      </c>
      <c r="H28" s="246"/>
      <c r="I28" s="246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25">
        <f>ZakladDPHSni+DPHSni+ZakladDPHZakl+DPHZakl+Zaokrouhleni</f>
        <v>0</v>
      </c>
      <c r="H29" s="225"/>
      <c r="I29" s="225"/>
      <c r="J29" s="117" t="s">
        <v>53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45240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244"/>
      <c r="E34" s="244"/>
      <c r="F34" s="30"/>
      <c r="G34" s="244"/>
      <c r="H34" s="244"/>
      <c r="I34" s="244"/>
      <c r="J34" s="36"/>
    </row>
    <row r="35" spans="1:10" ht="12.75" customHeight="1" x14ac:dyDescent="0.25">
      <c r="A35" s="4"/>
      <c r="B35" s="4"/>
      <c r="C35" s="5"/>
      <c r="D35" s="245" t="s">
        <v>2</v>
      </c>
      <c r="E35" s="245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5">
      <c r="A39" s="95">
        <v>1</v>
      </c>
      <c r="B39" s="101" t="s">
        <v>51</v>
      </c>
      <c r="C39" s="234" t="s">
        <v>44</v>
      </c>
      <c r="D39" s="235"/>
      <c r="E39" s="235"/>
      <c r="F39" s="106">
        <f>'Rozpočet Pol'!AC302</f>
        <v>0</v>
      </c>
      <c r="G39" s="107">
        <f>'Rozpočet Pol'!AD302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95"/>
      <c r="B40" s="236" t="s">
        <v>52</v>
      </c>
      <c r="C40" s="237"/>
      <c r="D40" s="237"/>
      <c r="E40" s="238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 x14ac:dyDescent="0.3">
      <c r="B44" s="118" t="s">
        <v>54</v>
      </c>
    </row>
    <row r="46" spans="1:10" ht="25.5" customHeight="1" x14ac:dyDescent="0.25">
      <c r="A46" s="119"/>
      <c r="B46" s="123" t="s">
        <v>16</v>
      </c>
      <c r="C46" s="123" t="s">
        <v>5</v>
      </c>
      <c r="D46" s="124"/>
      <c r="E46" s="124"/>
      <c r="F46" s="127" t="s">
        <v>55</v>
      </c>
      <c r="G46" s="127"/>
      <c r="H46" s="127"/>
      <c r="I46" s="239" t="s">
        <v>28</v>
      </c>
      <c r="J46" s="239"/>
    </row>
    <row r="47" spans="1:10" ht="25.5" customHeight="1" x14ac:dyDescent="0.25">
      <c r="A47" s="120"/>
      <c r="B47" s="128" t="s">
        <v>56</v>
      </c>
      <c r="C47" s="241" t="s">
        <v>57</v>
      </c>
      <c r="D47" s="242"/>
      <c r="E47" s="242"/>
      <c r="F47" s="130" t="s">
        <v>23</v>
      </c>
      <c r="G47" s="131"/>
      <c r="H47" s="131"/>
      <c r="I47" s="240">
        <f>'Rozpočet Pol'!G8</f>
        <v>0</v>
      </c>
      <c r="J47" s="240"/>
    </row>
    <row r="48" spans="1:10" ht="25.5" customHeight="1" x14ac:dyDescent="0.25">
      <c r="A48" s="120"/>
      <c r="B48" s="122" t="s">
        <v>58</v>
      </c>
      <c r="C48" s="248" t="s">
        <v>59</v>
      </c>
      <c r="D48" s="249"/>
      <c r="E48" s="249"/>
      <c r="F48" s="132" t="s">
        <v>23</v>
      </c>
      <c r="G48" s="133"/>
      <c r="H48" s="133"/>
      <c r="I48" s="247">
        <f>'Rozpočet Pol'!G11</f>
        <v>0</v>
      </c>
      <c r="J48" s="247"/>
    </row>
    <row r="49" spans="1:10" ht="25.5" customHeight="1" x14ac:dyDescent="0.25">
      <c r="A49" s="120"/>
      <c r="B49" s="122" t="s">
        <v>60</v>
      </c>
      <c r="C49" s="248" t="s">
        <v>61</v>
      </c>
      <c r="D49" s="249"/>
      <c r="E49" s="249"/>
      <c r="F49" s="132" t="s">
        <v>23</v>
      </c>
      <c r="G49" s="133"/>
      <c r="H49" s="133"/>
      <c r="I49" s="247">
        <f>'Rozpočet Pol'!G18</f>
        <v>0</v>
      </c>
      <c r="J49" s="247"/>
    </row>
    <row r="50" spans="1:10" ht="25.5" customHeight="1" x14ac:dyDescent="0.25">
      <c r="A50" s="120"/>
      <c r="B50" s="122" t="s">
        <v>62</v>
      </c>
      <c r="C50" s="248" t="s">
        <v>63</v>
      </c>
      <c r="D50" s="249"/>
      <c r="E50" s="249"/>
      <c r="F50" s="132" t="s">
        <v>23</v>
      </c>
      <c r="G50" s="133"/>
      <c r="H50" s="133"/>
      <c r="I50" s="247">
        <f>'Rozpočet Pol'!G28</f>
        <v>0</v>
      </c>
      <c r="J50" s="247"/>
    </row>
    <row r="51" spans="1:10" ht="25.5" customHeight="1" x14ac:dyDescent="0.25">
      <c r="A51" s="120"/>
      <c r="B51" s="122" t="s">
        <v>64</v>
      </c>
      <c r="C51" s="248" t="s">
        <v>65</v>
      </c>
      <c r="D51" s="249"/>
      <c r="E51" s="249"/>
      <c r="F51" s="132" t="s">
        <v>23</v>
      </c>
      <c r="G51" s="133"/>
      <c r="H51" s="133"/>
      <c r="I51" s="247">
        <f>'Rozpočet Pol'!G31</f>
        <v>0</v>
      </c>
      <c r="J51" s="247"/>
    </row>
    <row r="52" spans="1:10" ht="25.5" customHeight="1" x14ac:dyDescent="0.25">
      <c r="A52" s="120"/>
      <c r="B52" s="122" t="s">
        <v>66</v>
      </c>
      <c r="C52" s="248" t="s">
        <v>67</v>
      </c>
      <c r="D52" s="249"/>
      <c r="E52" s="249"/>
      <c r="F52" s="132" t="s">
        <v>23</v>
      </c>
      <c r="G52" s="133"/>
      <c r="H52" s="133"/>
      <c r="I52" s="247">
        <f>'Rozpočet Pol'!G35</f>
        <v>0</v>
      </c>
      <c r="J52" s="247"/>
    </row>
    <row r="53" spans="1:10" ht="25.5" customHeight="1" x14ac:dyDescent="0.25">
      <c r="A53" s="120"/>
      <c r="B53" s="122" t="s">
        <v>68</v>
      </c>
      <c r="C53" s="248" t="s">
        <v>69</v>
      </c>
      <c r="D53" s="249"/>
      <c r="E53" s="249"/>
      <c r="F53" s="132" t="s">
        <v>23</v>
      </c>
      <c r="G53" s="133"/>
      <c r="H53" s="133"/>
      <c r="I53" s="247">
        <f>'Rozpočet Pol'!G38</f>
        <v>0</v>
      </c>
      <c r="J53" s="247"/>
    </row>
    <row r="54" spans="1:10" ht="25.5" customHeight="1" x14ac:dyDescent="0.25">
      <c r="A54" s="120"/>
      <c r="B54" s="122" t="s">
        <v>70</v>
      </c>
      <c r="C54" s="248" t="s">
        <v>71</v>
      </c>
      <c r="D54" s="249"/>
      <c r="E54" s="249"/>
      <c r="F54" s="132" t="s">
        <v>23</v>
      </c>
      <c r="G54" s="133"/>
      <c r="H54" s="133"/>
      <c r="I54" s="247">
        <f>'Rozpočet Pol'!G53</f>
        <v>0</v>
      </c>
      <c r="J54" s="247"/>
    </row>
    <row r="55" spans="1:10" ht="25.5" customHeight="1" x14ac:dyDescent="0.25">
      <c r="A55" s="120"/>
      <c r="B55" s="122" t="s">
        <v>72</v>
      </c>
      <c r="C55" s="248" t="s">
        <v>73</v>
      </c>
      <c r="D55" s="249"/>
      <c r="E55" s="249"/>
      <c r="F55" s="132" t="s">
        <v>23</v>
      </c>
      <c r="G55" s="133"/>
      <c r="H55" s="133"/>
      <c r="I55" s="247">
        <f>'Rozpočet Pol'!G85</f>
        <v>0</v>
      </c>
      <c r="J55" s="247"/>
    </row>
    <row r="56" spans="1:10" ht="25.5" customHeight="1" x14ac:dyDescent="0.25">
      <c r="A56" s="120"/>
      <c r="B56" s="122" t="s">
        <v>74</v>
      </c>
      <c r="C56" s="248" t="s">
        <v>75</v>
      </c>
      <c r="D56" s="249"/>
      <c r="E56" s="249"/>
      <c r="F56" s="132" t="s">
        <v>24</v>
      </c>
      <c r="G56" s="133"/>
      <c r="H56" s="133"/>
      <c r="I56" s="247">
        <f>'Rozpočet Pol'!G88</f>
        <v>0</v>
      </c>
      <c r="J56" s="247"/>
    </row>
    <row r="57" spans="1:10" ht="25.5" customHeight="1" x14ac:dyDescent="0.25">
      <c r="A57" s="120"/>
      <c r="B57" s="122" t="s">
        <v>76</v>
      </c>
      <c r="C57" s="248" t="s">
        <v>77</v>
      </c>
      <c r="D57" s="249"/>
      <c r="E57" s="249"/>
      <c r="F57" s="132" t="s">
        <v>24</v>
      </c>
      <c r="G57" s="133"/>
      <c r="H57" s="133"/>
      <c r="I57" s="247">
        <f>'Rozpočet Pol'!G99</f>
        <v>0</v>
      </c>
      <c r="J57" s="247"/>
    </row>
    <row r="58" spans="1:10" ht="25.5" customHeight="1" x14ac:dyDescent="0.25">
      <c r="A58" s="120"/>
      <c r="B58" s="122" t="s">
        <v>78</v>
      </c>
      <c r="C58" s="248" t="s">
        <v>79</v>
      </c>
      <c r="D58" s="249"/>
      <c r="E58" s="249"/>
      <c r="F58" s="132" t="s">
        <v>24</v>
      </c>
      <c r="G58" s="133"/>
      <c r="H58" s="133"/>
      <c r="I58" s="247">
        <f>'Rozpočet Pol'!G126</f>
        <v>0</v>
      </c>
      <c r="J58" s="247"/>
    </row>
    <row r="59" spans="1:10" ht="25.5" customHeight="1" x14ac:dyDescent="0.25">
      <c r="A59" s="120"/>
      <c r="B59" s="122" t="s">
        <v>80</v>
      </c>
      <c r="C59" s="248" t="s">
        <v>81</v>
      </c>
      <c r="D59" s="249"/>
      <c r="E59" s="249"/>
      <c r="F59" s="132" t="s">
        <v>24</v>
      </c>
      <c r="G59" s="133"/>
      <c r="H59" s="133"/>
      <c r="I59" s="247">
        <f>'Rozpočet Pol'!G163</f>
        <v>0</v>
      </c>
      <c r="J59" s="247"/>
    </row>
    <row r="60" spans="1:10" ht="25.5" customHeight="1" x14ac:dyDescent="0.25">
      <c r="A60" s="120"/>
      <c r="B60" s="122" t="s">
        <v>82</v>
      </c>
      <c r="C60" s="248" t="s">
        <v>83</v>
      </c>
      <c r="D60" s="249"/>
      <c r="E60" s="249"/>
      <c r="F60" s="132" t="s">
        <v>24</v>
      </c>
      <c r="G60" s="133"/>
      <c r="H60" s="133"/>
      <c r="I60" s="247">
        <f>'Rozpočet Pol'!G182</f>
        <v>0</v>
      </c>
      <c r="J60" s="247"/>
    </row>
    <row r="61" spans="1:10" ht="25.5" customHeight="1" x14ac:dyDescent="0.25">
      <c r="A61" s="120"/>
      <c r="B61" s="122" t="s">
        <v>84</v>
      </c>
      <c r="C61" s="248" t="s">
        <v>85</v>
      </c>
      <c r="D61" s="249"/>
      <c r="E61" s="249"/>
      <c r="F61" s="132" t="s">
        <v>24</v>
      </c>
      <c r="G61" s="133"/>
      <c r="H61" s="133"/>
      <c r="I61" s="247">
        <f>'Rozpočet Pol'!G186</f>
        <v>0</v>
      </c>
      <c r="J61" s="247"/>
    </row>
    <row r="62" spans="1:10" ht="25.5" customHeight="1" x14ac:dyDescent="0.25">
      <c r="A62" s="120"/>
      <c r="B62" s="122" t="s">
        <v>86</v>
      </c>
      <c r="C62" s="248" t="s">
        <v>87</v>
      </c>
      <c r="D62" s="249"/>
      <c r="E62" s="249"/>
      <c r="F62" s="132" t="s">
        <v>24</v>
      </c>
      <c r="G62" s="133"/>
      <c r="H62" s="133"/>
      <c r="I62" s="247">
        <f>'Rozpočet Pol'!G199</f>
        <v>0</v>
      </c>
      <c r="J62" s="247"/>
    </row>
    <row r="63" spans="1:10" ht="25.5" customHeight="1" x14ac:dyDescent="0.25">
      <c r="A63" s="120"/>
      <c r="B63" s="122" t="s">
        <v>88</v>
      </c>
      <c r="C63" s="248" t="s">
        <v>89</v>
      </c>
      <c r="D63" s="249"/>
      <c r="E63" s="249"/>
      <c r="F63" s="132" t="s">
        <v>24</v>
      </c>
      <c r="G63" s="133"/>
      <c r="H63" s="133"/>
      <c r="I63" s="247">
        <f>'Rozpočet Pol'!G229</f>
        <v>0</v>
      </c>
      <c r="J63" s="247"/>
    </row>
    <row r="64" spans="1:10" ht="25.5" customHeight="1" x14ac:dyDescent="0.25">
      <c r="A64" s="120"/>
      <c r="B64" s="122" t="s">
        <v>90</v>
      </c>
      <c r="C64" s="248" t="s">
        <v>91</v>
      </c>
      <c r="D64" s="249"/>
      <c r="E64" s="249"/>
      <c r="F64" s="132" t="s">
        <v>24</v>
      </c>
      <c r="G64" s="133"/>
      <c r="H64" s="133"/>
      <c r="I64" s="247">
        <f>'Rozpočet Pol'!G233</f>
        <v>0</v>
      </c>
      <c r="J64" s="247"/>
    </row>
    <row r="65" spans="1:10" ht="25.5" customHeight="1" x14ac:dyDescent="0.25">
      <c r="A65" s="120"/>
      <c r="B65" s="122" t="s">
        <v>92</v>
      </c>
      <c r="C65" s="248" t="s">
        <v>93</v>
      </c>
      <c r="D65" s="249"/>
      <c r="E65" s="249"/>
      <c r="F65" s="132" t="s">
        <v>24</v>
      </c>
      <c r="G65" s="133"/>
      <c r="H65" s="133"/>
      <c r="I65" s="247">
        <f>'Rozpočet Pol'!G246</f>
        <v>0</v>
      </c>
      <c r="J65" s="247"/>
    </row>
    <row r="66" spans="1:10" ht="25.5" customHeight="1" x14ac:dyDescent="0.25">
      <c r="A66" s="120"/>
      <c r="B66" s="122" t="s">
        <v>94</v>
      </c>
      <c r="C66" s="248" t="s">
        <v>95</v>
      </c>
      <c r="D66" s="249"/>
      <c r="E66" s="249"/>
      <c r="F66" s="132" t="s">
        <v>24</v>
      </c>
      <c r="G66" s="133"/>
      <c r="H66" s="133"/>
      <c r="I66" s="247">
        <f>'Rozpočet Pol'!G249</f>
        <v>0</v>
      </c>
      <c r="J66" s="247"/>
    </row>
    <row r="67" spans="1:10" ht="25.5" customHeight="1" x14ac:dyDescent="0.25">
      <c r="A67" s="120"/>
      <c r="B67" s="122" t="s">
        <v>96</v>
      </c>
      <c r="C67" s="248" t="s">
        <v>97</v>
      </c>
      <c r="D67" s="249"/>
      <c r="E67" s="249"/>
      <c r="F67" s="132" t="s">
        <v>24</v>
      </c>
      <c r="G67" s="133"/>
      <c r="H67" s="133"/>
      <c r="I67" s="247">
        <f>'Rozpočet Pol'!G261</f>
        <v>0</v>
      </c>
      <c r="J67" s="247"/>
    </row>
    <row r="68" spans="1:10" ht="25.5" customHeight="1" x14ac:dyDescent="0.25">
      <c r="A68" s="120"/>
      <c r="B68" s="122" t="s">
        <v>98</v>
      </c>
      <c r="C68" s="248" t="s">
        <v>99</v>
      </c>
      <c r="D68" s="249"/>
      <c r="E68" s="249"/>
      <c r="F68" s="132" t="s">
        <v>24</v>
      </c>
      <c r="G68" s="133"/>
      <c r="H68" s="133"/>
      <c r="I68" s="247">
        <f>'Rozpočet Pol'!G264</f>
        <v>0</v>
      </c>
      <c r="J68" s="247"/>
    </row>
    <row r="69" spans="1:10" ht="25.5" customHeight="1" x14ac:dyDescent="0.25">
      <c r="A69" s="120"/>
      <c r="B69" s="122" t="s">
        <v>100</v>
      </c>
      <c r="C69" s="248" t="s">
        <v>101</v>
      </c>
      <c r="D69" s="249"/>
      <c r="E69" s="249"/>
      <c r="F69" s="132" t="s">
        <v>25</v>
      </c>
      <c r="G69" s="133"/>
      <c r="H69" s="133"/>
      <c r="I69" s="247">
        <f>'Rozpočet Pol'!G281</f>
        <v>0</v>
      </c>
      <c r="J69" s="247"/>
    </row>
    <row r="70" spans="1:10" ht="25.5" customHeight="1" x14ac:dyDescent="0.25">
      <c r="A70" s="120"/>
      <c r="B70" s="122" t="s">
        <v>102</v>
      </c>
      <c r="C70" s="248" t="s">
        <v>103</v>
      </c>
      <c r="D70" s="249"/>
      <c r="E70" s="249"/>
      <c r="F70" s="132" t="s">
        <v>23</v>
      </c>
      <c r="G70" s="133"/>
      <c r="H70" s="133"/>
      <c r="I70" s="247">
        <f>'Rozpočet Pol'!G283</f>
        <v>0</v>
      </c>
      <c r="J70" s="247"/>
    </row>
    <row r="71" spans="1:10" ht="25.5" customHeight="1" x14ac:dyDescent="0.25">
      <c r="A71" s="120"/>
      <c r="B71" s="122" t="s">
        <v>104</v>
      </c>
      <c r="C71" s="248" t="s">
        <v>27</v>
      </c>
      <c r="D71" s="249"/>
      <c r="E71" s="249"/>
      <c r="F71" s="132" t="s">
        <v>104</v>
      </c>
      <c r="G71" s="133"/>
      <c r="H71" s="133"/>
      <c r="I71" s="247">
        <f>'Rozpočet Pol'!G292</f>
        <v>0</v>
      </c>
      <c r="J71" s="247"/>
    </row>
    <row r="72" spans="1:10" ht="25.5" customHeight="1" x14ac:dyDescent="0.25">
      <c r="A72" s="120"/>
      <c r="B72" s="129" t="s">
        <v>105</v>
      </c>
      <c r="C72" s="251" t="s">
        <v>26</v>
      </c>
      <c r="D72" s="252"/>
      <c r="E72" s="252"/>
      <c r="F72" s="134" t="s">
        <v>105</v>
      </c>
      <c r="G72" s="135"/>
      <c r="H72" s="135"/>
      <c r="I72" s="250">
        <f>'Rozpočet Pol'!G294</f>
        <v>0</v>
      </c>
      <c r="J72" s="250"/>
    </row>
    <row r="73" spans="1:10" ht="25.5" customHeight="1" x14ac:dyDescent="0.25">
      <c r="A73" s="121"/>
      <c r="B73" s="125" t="s">
        <v>1</v>
      </c>
      <c r="C73" s="125"/>
      <c r="D73" s="126"/>
      <c r="E73" s="126"/>
      <c r="F73" s="136"/>
      <c r="G73" s="137"/>
      <c r="H73" s="137"/>
      <c r="I73" s="253">
        <f>SUM(I47:I72)</f>
        <v>0</v>
      </c>
      <c r="J73" s="253"/>
    </row>
    <row r="74" spans="1:10" x14ac:dyDescent="0.25">
      <c r="F74" s="138"/>
      <c r="G74" s="94"/>
      <c r="H74" s="138"/>
      <c r="I74" s="94"/>
      <c r="J74" s="94"/>
    </row>
    <row r="75" spans="1:10" x14ac:dyDescent="0.25">
      <c r="F75" s="138"/>
      <c r="G75" s="94"/>
      <c r="H75" s="138"/>
      <c r="I75" s="94"/>
      <c r="J75" s="94"/>
    </row>
    <row r="76" spans="1:10" x14ac:dyDescent="0.25">
      <c r="F76" s="138"/>
      <c r="G76" s="94"/>
      <c r="H76" s="138"/>
      <c r="I76" s="94"/>
      <c r="J76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3">
    <mergeCell ref="I72:J72"/>
    <mergeCell ref="C72:E72"/>
    <mergeCell ref="I73:J73"/>
    <mergeCell ref="I69:J69"/>
    <mergeCell ref="C69:E69"/>
    <mergeCell ref="I70:J70"/>
    <mergeCell ref="C70:E70"/>
    <mergeCell ref="I71:J71"/>
    <mergeCell ref="C71:E71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4:E34"/>
    <mergeCell ref="D35:E35"/>
    <mergeCell ref="G19:H19"/>
    <mergeCell ref="G20:H20"/>
    <mergeCell ref="G34:I34"/>
    <mergeCell ref="G28:I28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4" t="s">
        <v>6</v>
      </c>
      <c r="B1" s="254"/>
      <c r="C1" s="255"/>
      <c r="D1" s="254"/>
      <c r="E1" s="254"/>
      <c r="F1" s="254"/>
      <c r="G1" s="254"/>
    </row>
    <row r="2" spans="1:7" ht="24.9" customHeight="1" x14ac:dyDescent="0.25">
      <c r="A2" s="77" t="s">
        <v>39</v>
      </c>
      <c r="B2" s="76"/>
      <c r="C2" s="256"/>
      <c r="D2" s="256"/>
      <c r="E2" s="256"/>
      <c r="F2" s="256"/>
      <c r="G2" s="257"/>
    </row>
    <row r="3" spans="1:7" ht="24.9" hidden="1" customHeight="1" x14ac:dyDescent="0.25">
      <c r="A3" s="77" t="s">
        <v>7</v>
      </c>
      <c r="B3" s="76"/>
      <c r="C3" s="256"/>
      <c r="D3" s="256"/>
      <c r="E3" s="256"/>
      <c r="F3" s="256"/>
      <c r="G3" s="257"/>
    </row>
    <row r="4" spans="1:7" ht="24.9" hidden="1" customHeight="1" x14ac:dyDescent="0.25">
      <c r="A4" s="77" t="s">
        <v>8</v>
      </c>
      <c r="B4" s="76"/>
      <c r="C4" s="256"/>
      <c r="D4" s="256"/>
      <c r="E4" s="256"/>
      <c r="F4" s="256"/>
      <c r="G4" s="257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02"/>
  <sheetViews>
    <sheetView tabSelected="1" workbookViewId="0">
      <selection activeCell="F9" sqref="F9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58" t="s">
        <v>6</v>
      </c>
      <c r="B1" s="258"/>
      <c r="C1" s="258"/>
      <c r="D1" s="258"/>
      <c r="E1" s="258"/>
      <c r="F1" s="258"/>
      <c r="G1" s="258"/>
      <c r="AE1" t="s">
        <v>107</v>
      </c>
    </row>
    <row r="2" spans="1:60" ht="24.9" customHeight="1" x14ac:dyDescent="0.25">
      <c r="A2" s="143" t="s">
        <v>106</v>
      </c>
      <c r="B2" s="141"/>
      <c r="C2" s="259" t="s">
        <v>44</v>
      </c>
      <c r="D2" s="260"/>
      <c r="E2" s="260"/>
      <c r="F2" s="260"/>
      <c r="G2" s="261"/>
      <c r="AE2" t="s">
        <v>108</v>
      </c>
    </row>
    <row r="3" spans="1:60" ht="24.9" customHeight="1" x14ac:dyDescent="0.25">
      <c r="A3" s="144" t="s">
        <v>7</v>
      </c>
      <c r="B3" s="142"/>
      <c r="C3" s="262" t="s">
        <v>41</v>
      </c>
      <c r="D3" s="263"/>
      <c r="E3" s="263"/>
      <c r="F3" s="263"/>
      <c r="G3" s="264"/>
      <c r="AE3" t="s">
        <v>109</v>
      </c>
    </row>
    <row r="4" spans="1:60" ht="24.9" hidden="1" customHeight="1" x14ac:dyDescent="0.25">
      <c r="A4" s="144" t="s">
        <v>8</v>
      </c>
      <c r="B4" s="142"/>
      <c r="C4" s="262"/>
      <c r="D4" s="263"/>
      <c r="E4" s="263"/>
      <c r="F4" s="263"/>
      <c r="G4" s="264"/>
      <c r="AE4" t="s">
        <v>110</v>
      </c>
    </row>
    <row r="5" spans="1:60" hidden="1" x14ac:dyDescent="0.25">
      <c r="A5" s="145" t="s">
        <v>111</v>
      </c>
      <c r="B5" s="146"/>
      <c r="C5" s="147"/>
      <c r="D5" s="148"/>
      <c r="E5" s="148"/>
      <c r="F5" s="148"/>
      <c r="G5" s="149"/>
      <c r="AE5" t="s">
        <v>112</v>
      </c>
    </row>
    <row r="7" spans="1:60" ht="39.6" x14ac:dyDescent="0.25">
      <c r="A7" s="154" t="s">
        <v>113</v>
      </c>
      <c r="B7" s="155" t="s">
        <v>114</v>
      </c>
      <c r="C7" s="155" t="s">
        <v>115</v>
      </c>
      <c r="D7" s="154" t="s">
        <v>116</v>
      </c>
      <c r="E7" s="154" t="s">
        <v>117</v>
      </c>
      <c r="F7" s="150" t="s">
        <v>118</v>
      </c>
      <c r="G7" s="177" t="s">
        <v>28</v>
      </c>
      <c r="H7" s="178" t="s">
        <v>29</v>
      </c>
      <c r="I7" s="178" t="s">
        <v>119</v>
      </c>
      <c r="J7" s="178" t="s">
        <v>30</v>
      </c>
      <c r="K7" s="178" t="s">
        <v>120</v>
      </c>
      <c r="L7" s="178" t="s">
        <v>121</v>
      </c>
      <c r="M7" s="178" t="s">
        <v>122</v>
      </c>
      <c r="N7" s="178" t="s">
        <v>123</v>
      </c>
      <c r="O7" s="178" t="s">
        <v>124</v>
      </c>
      <c r="P7" s="178" t="s">
        <v>125</v>
      </c>
      <c r="Q7" s="178" t="s">
        <v>126</v>
      </c>
      <c r="R7" s="178" t="s">
        <v>127</v>
      </c>
      <c r="S7" s="178" t="s">
        <v>128</v>
      </c>
      <c r="T7" s="178" t="s">
        <v>129</v>
      </c>
      <c r="U7" s="157" t="s">
        <v>130</v>
      </c>
    </row>
    <row r="8" spans="1:60" x14ac:dyDescent="0.25">
      <c r="A8" s="179" t="s">
        <v>131</v>
      </c>
      <c r="B8" s="180" t="s">
        <v>56</v>
      </c>
      <c r="C8" s="181" t="s">
        <v>57</v>
      </c>
      <c r="D8" s="182"/>
      <c r="E8" s="183"/>
      <c r="F8" s="184"/>
      <c r="G8" s="184">
        <f>SUMIF(AE9:AE10,"&lt;&gt;NOR",G9:G10)</f>
        <v>0</v>
      </c>
      <c r="H8" s="184"/>
      <c r="I8" s="184">
        <f>SUM(I9:I10)</f>
        <v>0</v>
      </c>
      <c r="J8" s="184"/>
      <c r="K8" s="184">
        <f>SUM(K9:K10)</f>
        <v>0</v>
      </c>
      <c r="L8" s="184"/>
      <c r="M8" s="184">
        <f>SUM(M9:M10)</f>
        <v>0</v>
      </c>
      <c r="N8" s="156"/>
      <c r="O8" s="156">
        <f>SUM(O9:O10)</f>
        <v>0.1492</v>
      </c>
      <c r="P8" s="156"/>
      <c r="Q8" s="156">
        <f>SUM(Q9:Q10)</f>
        <v>0</v>
      </c>
      <c r="R8" s="156"/>
      <c r="S8" s="156"/>
      <c r="T8" s="179"/>
      <c r="U8" s="156">
        <f>SUM(U9:U10)</f>
        <v>1.63</v>
      </c>
      <c r="AE8" t="s">
        <v>132</v>
      </c>
    </row>
    <row r="9" spans="1:60" outlineLevel="1" x14ac:dyDescent="0.25">
      <c r="A9" s="152">
        <v>1</v>
      </c>
      <c r="B9" s="158" t="s">
        <v>133</v>
      </c>
      <c r="C9" s="197" t="s">
        <v>134</v>
      </c>
      <c r="D9" s="160" t="s">
        <v>135</v>
      </c>
      <c r="E9" s="169">
        <v>0.2</v>
      </c>
      <c r="F9" s="174"/>
      <c r="G9" s="175">
        <f>ROUND(E9*F9,2)</f>
        <v>0</v>
      </c>
      <c r="H9" s="175"/>
      <c r="I9" s="175">
        <f>ROUND(E9*H9,2)</f>
        <v>0</v>
      </c>
      <c r="J9" s="175"/>
      <c r="K9" s="175">
        <f>ROUND(E9*J9,2)</f>
        <v>0</v>
      </c>
      <c r="L9" s="175">
        <v>21</v>
      </c>
      <c r="M9" s="175">
        <f>G9*(1+L9/100)</f>
        <v>0</v>
      </c>
      <c r="N9" s="161">
        <v>0.74602000000000002</v>
      </c>
      <c r="O9" s="161">
        <f>ROUND(E9*N9,5)</f>
        <v>0.1492</v>
      </c>
      <c r="P9" s="161">
        <v>0</v>
      </c>
      <c r="Q9" s="161">
        <f>ROUND(E9*P9,5)</f>
        <v>0</v>
      </c>
      <c r="R9" s="161"/>
      <c r="S9" s="161"/>
      <c r="T9" s="162">
        <v>8.1549999999999994</v>
      </c>
      <c r="U9" s="161">
        <f>ROUND(E9*T9,2)</f>
        <v>1.63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136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8"/>
      <c r="C10" s="198" t="s">
        <v>137</v>
      </c>
      <c r="D10" s="163"/>
      <c r="E10" s="170">
        <v>0.2</v>
      </c>
      <c r="F10" s="175"/>
      <c r="G10" s="175"/>
      <c r="H10" s="175"/>
      <c r="I10" s="175"/>
      <c r="J10" s="175"/>
      <c r="K10" s="175"/>
      <c r="L10" s="175"/>
      <c r="M10" s="175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138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5">
      <c r="A11" s="153" t="s">
        <v>131</v>
      </c>
      <c r="B11" s="159" t="s">
        <v>58</v>
      </c>
      <c r="C11" s="199" t="s">
        <v>59</v>
      </c>
      <c r="D11" s="164"/>
      <c r="E11" s="171"/>
      <c r="F11" s="176"/>
      <c r="G11" s="176">
        <f>SUMIF(AE12:AE17,"&lt;&gt;NOR",G12:G17)</f>
        <v>0</v>
      </c>
      <c r="H11" s="176"/>
      <c r="I11" s="176">
        <f>SUM(I12:I17)</f>
        <v>0</v>
      </c>
      <c r="J11" s="176"/>
      <c r="K11" s="176">
        <f>SUM(K12:K17)</f>
        <v>0</v>
      </c>
      <c r="L11" s="176"/>
      <c r="M11" s="176">
        <f>SUM(M12:M17)</f>
        <v>0</v>
      </c>
      <c r="N11" s="165"/>
      <c r="O11" s="165">
        <f>SUM(O12:O17)</f>
        <v>1.7237</v>
      </c>
      <c r="P11" s="165"/>
      <c r="Q11" s="165">
        <f>SUM(Q12:Q17)</f>
        <v>0</v>
      </c>
      <c r="R11" s="165"/>
      <c r="S11" s="165"/>
      <c r="T11" s="166"/>
      <c r="U11" s="165">
        <f>SUM(U12:U17)</f>
        <v>165.58999999999997</v>
      </c>
      <c r="W11" s="151"/>
      <c r="AE11" t="s">
        <v>132</v>
      </c>
    </row>
    <row r="12" spans="1:60" outlineLevel="1" x14ac:dyDescent="0.25">
      <c r="A12" s="152">
        <v>2</v>
      </c>
      <c r="B12" s="158" t="s">
        <v>139</v>
      </c>
      <c r="C12" s="197" t="s">
        <v>140</v>
      </c>
      <c r="D12" s="160" t="s">
        <v>141</v>
      </c>
      <c r="E12" s="169">
        <v>101.3</v>
      </c>
      <c r="F12" s="174"/>
      <c r="G12" s="175">
        <f>ROUND(E12*F12,2)</f>
        <v>0</v>
      </c>
      <c r="H12" s="175"/>
      <c r="I12" s="175">
        <f>ROUND(E12*H12,2)</f>
        <v>0</v>
      </c>
      <c r="J12" s="175"/>
      <c r="K12" s="175">
        <f>ROUND(E12*J12,2)</f>
        <v>0</v>
      </c>
      <c r="L12" s="175">
        <v>21</v>
      </c>
      <c r="M12" s="175">
        <f>G12*(1+L12/100)</f>
        <v>0</v>
      </c>
      <c r="N12" s="161">
        <v>1.1900000000000001E-2</v>
      </c>
      <c r="O12" s="161">
        <f>ROUND(E12*N12,5)</f>
        <v>1.20547</v>
      </c>
      <c r="P12" s="161">
        <v>0</v>
      </c>
      <c r="Q12" s="161">
        <f>ROUND(E12*P12,5)</f>
        <v>0</v>
      </c>
      <c r="R12" s="161"/>
      <c r="S12" s="161"/>
      <c r="T12" s="162">
        <v>0.95</v>
      </c>
      <c r="U12" s="161">
        <f>ROUND(E12*T12,2)</f>
        <v>96.24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136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/>
      <c r="B13" s="158"/>
      <c r="C13" s="198" t="s">
        <v>142</v>
      </c>
      <c r="D13" s="163"/>
      <c r="E13" s="170">
        <v>101.3</v>
      </c>
      <c r="F13" s="175"/>
      <c r="G13" s="175"/>
      <c r="H13" s="175"/>
      <c r="I13" s="175"/>
      <c r="J13" s="175"/>
      <c r="K13" s="175"/>
      <c r="L13" s="175"/>
      <c r="M13" s="175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138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>
        <v>3</v>
      </c>
      <c r="B14" s="158" t="s">
        <v>143</v>
      </c>
      <c r="C14" s="197" t="s">
        <v>144</v>
      </c>
      <c r="D14" s="160" t="s">
        <v>141</v>
      </c>
      <c r="E14" s="169">
        <v>43.15</v>
      </c>
      <c r="F14" s="174"/>
      <c r="G14" s="175">
        <f>ROUND(E14*F14,2)</f>
        <v>0</v>
      </c>
      <c r="H14" s="175"/>
      <c r="I14" s="175">
        <f>ROUND(E14*H14,2)</f>
        <v>0</v>
      </c>
      <c r="J14" s="175"/>
      <c r="K14" s="175">
        <f>ROUND(E14*J14,2)</f>
        <v>0</v>
      </c>
      <c r="L14" s="175">
        <v>21</v>
      </c>
      <c r="M14" s="175">
        <f>G14*(1+L14/100)</f>
        <v>0</v>
      </c>
      <c r="N14" s="161">
        <v>1.201E-2</v>
      </c>
      <c r="O14" s="161">
        <f>ROUND(E14*N14,5)</f>
        <v>0.51822999999999997</v>
      </c>
      <c r="P14" s="161">
        <v>0</v>
      </c>
      <c r="Q14" s="161">
        <f>ROUND(E14*P14,5)</f>
        <v>0</v>
      </c>
      <c r="R14" s="161"/>
      <c r="S14" s="161"/>
      <c r="T14" s="162">
        <v>0.95</v>
      </c>
      <c r="U14" s="161">
        <f>ROUND(E14*T14,2)</f>
        <v>40.99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136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8"/>
      <c r="C15" s="198" t="s">
        <v>145</v>
      </c>
      <c r="D15" s="163"/>
      <c r="E15" s="170">
        <v>43.15</v>
      </c>
      <c r="F15" s="175"/>
      <c r="G15" s="175"/>
      <c r="H15" s="175"/>
      <c r="I15" s="175"/>
      <c r="J15" s="175"/>
      <c r="K15" s="175"/>
      <c r="L15" s="175"/>
      <c r="M15" s="175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138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>
        <v>4</v>
      </c>
      <c r="B16" s="158" t="s">
        <v>146</v>
      </c>
      <c r="C16" s="197" t="s">
        <v>147</v>
      </c>
      <c r="D16" s="160" t="s">
        <v>141</v>
      </c>
      <c r="E16" s="169">
        <v>101.3</v>
      </c>
      <c r="F16" s="174"/>
      <c r="G16" s="175">
        <f>ROUND(E16*F16,2)</f>
        <v>0</v>
      </c>
      <c r="H16" s="175"/>
      <c r="I16" s="175">
        <f>ROUND(E16*H16,2)</f>
        <v>0</v>
      </c>
      <c r="J16" s="175"/>
      <c r="K16" s="175">
        <f>ROUND(E16*J16,2)</f>
        <v>0</v>
      </c>
      <c r="L16" s="175">
        <v>21</v>
      </c>
      <c r="M16" s="175">
        <f>G16*(1+L16/100)</f>
        <v>0</v>
      </c>
      <c r="N16" s="161">
        <v>0</v>
      </c>
      <c r="O16" s="161">
        <f>ROUND(E16*N16,5)</f>
        <v>0</v>
      </c>
      <c r="P16" s="161">
        <v>0</v>
      </c>
      <c r="Q16" s="161">
        <f>ROUND(E16*P16,5)</f>
        <v>0</v>
      </c>
      <c r="R16" s="161"/>
      <c r="S16" s="161"/>
      <c r="T16" s="162">
        <v>0.28000000000000003</v>
      </c>
      <c r="U16" s="161">
        <f>ROUND(E16*T16,2)</f>
        <v>28.36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136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/>
      <c r="B17" s="158"/>
      <c r="C17" s="198" t="s">
        <v>148</v>
      </c>
      <c r="D17" s="163"/>
      <c r="E17" s="170">
        <v>101.3</v>
      </c>
      <c r="F17" s="175"/>
      <c r="G17" s="175"/>
      <c r="H17" s="175"/>
      <c r="I17" s="175"/>
      <c r="J17" s="175"/>
      <c r="K17" s="175"/>
      <c r="L17" s="175"/>
      <c r="M17" s="175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138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5">
      <c r="A18" s="153" t="s">
        <v>131</v>
      </c>
      <c r="B18" s="159" t="s">
        <v>60</v>
      </c>
      <c r="C18" s="199" t="s">
        <v>61</v>
      </c>
      <c r="D18" s="164"/>
      <c r="E18" s="171"/>
      <c r="F18" s="176"/>
      <c r="G18" s="176">
        <f>SUMIF(AE19:AE27,"&lt;&gt;NOR",G19:G27)</f>
        <v>0</v>
      </c>
      <c r="H18" s="176"/>
      <c r="I18" s="176">
        <f>SUM(I19:I27)</f>
        <v>0</v>
      </c>
      <c r="J18" s="176"/>
      <c r="K18" s="176">
        <f>SUM(K19:K27)</f>
        <v>0</v>
      </c>
      <c r="L18" s="176"/>
      <c r="M18" s="176">
        <f>SUM(M19:M27)</f>
        <v>0</v>
      </c>
      <c r="N18" s="165"/>
      <c r="O18" s="165">
        <f>SUM(O19:O27)</f>
        <v>12.62457</v>
      </c>
      <c r="P18" s="165"/>
      <c r="Q18" s="165">
        <f>SUM(Q19:Q27)</f>
        <v>0</v>
      </c>
      <c r="R18" s="165"/>
      <c r="S18" s="165"/>
      <c r="T18" s="166"/>
      <c r="U18" s="165">
        <f>SUM(U19:U27)</f>
        <v>486.81000000000006</v>
      </c>
      <c r="W18" s="151"/>
      <c r="AE18" t="s">
        <v>132</v>
      </c>
    </row>
    <row r="19" spans="1:60" outlineLevel="1" x14ac:dyDescent="0.25">
      <c r="A19" s="152">
        <v>5</v>
      </c>
      <c r="B19" s="158" t="s">
        <v>149</v>
      </c>
      <c r="C19" s="197" t="s">
        <v>150</v>
      </c>
      <c r="D19" s="160" t="s">
        <v>141</v>
      </c>
      <c r="E19" s="169">
        <v>208.19</v>
      </c>
      <c r="F19" s="174"/>
      <c r="G19" s="175">
        <f>ROUND(E19*F19,2)</f>
        <v>0</v>
      </c>
      <c r="H19" s="175"/>
      <c r="I19" s="175">
        <f>ROUND(E19*H19,2)</f>
        <v>0</v>
      </c>
      <c r="J19" s="175"/>
      <c r="K19" s="175">
        <f>ROUND(E19*J19,2)</f>
        <v>0</v>
      </c>
      <c r="L19" s="175">
        <v>21</v>
      </c>
      <c r="M19" s="175">
        <f>G19*(1+L19/100)</f>
        <v>0</v>
      </c>
      <c r="N19" s="161">
        <v>1.4710000000000001E-2</v>
      </c>
      <c r="O19" s="161">
        <f>ROUND(E19*N19,5)</f>
        <v>3.0624699999999998</v>
      </c>
      <c r="P19" s="161">
        <v>0</v>
      </c>
      <c r="Q19" s="161">
        <f>ROUND(E19*P19,5)</f>
        <v>0</v>
      </c>
      <c r="R19" s="161"/>
      <c r="S19" s="161"/>
      <c r="T19" s="162">
        <v>0.40983000000000003</v>
      </c>
      <c r="U19" s="161">
        <f>ROUND(E19*T19,2)</f>
        <v>85.32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136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>
        <v>6</v>
      </c>
      <c r="B20" s="158" t="s">
        <v>151</v>
      </c>
      <c r="C20" s="197" t="s">
        <v>152</v>
      </c>
      <c r="D20" s="160" t="s">
        <v>141</v>
      </c>
      <c r="E20" s="169">
        <v>475.48</v>
      </c>
      <c r="F20" s="174"/>
      <c r="G20" s="175">
        <f>ROUND(E20*F20,2)</f>
        <v>0</v>
      </c>
      <c r="H20" s="175"/>
      <c r="I20" s="175">
        <f>ROUND(E20*H20,2)</f>
        <v>0</v>
      </c>
      <c r="J20" s="175"/>
      <c r="K20" s="175">
        <f>ROUND(E20*J20,2)</f>
        <v>0</v>
      </c>
      <c r="L20" s="175">
        <v>21</v>
      </c>
      <c r="M20" s="175">
        <f>G20*(1+L20/100)</f>
        <v>0</v>
      </c>
      <c r="N20" s="161">
        <v>1.21E-2</v>
      </c>
      <c r="O20" s="161">
        <f>ROUND(E20*N20,5)</f>
        <v>5.7533099999999999</v>
      </c>
      <c r="P20" s="161">
        <v>0</v>
      </c>
      <c r="Q20" s="161">
        <f>ROUND(E20*P20,5)</f>
        <v>0</v>
      </c>
      <c r="R20" s="161"/>
      <c r="S20" s="161"/>
      <c r="T20" s="162">
        <v>0.27110000000000001</v>
      </c>
      <c r="U20" s="161">
        <f>ROUND(E20*T20,2)</f>
        <v>128.9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136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0.399999999999999" outlineLevel="1" x14ac:dyDescent="0.25">
      <c r="A21" s="152">
        <v>7</v>
      </c>
      <c r="B21" s="158" t="s">
        <v>153</v>
      </c>
      <c r="C21" s="197" t="s">
        <v>154</v>
      </c>
      <c r="D21" s="160" t="s">
        <v>141</v>
      </c>
      <c r="E21" s="169">
        <v>475.48</v>
      </c>
      <c r="F21" s="174"/>
      <c r="G21" s="175">
        <f>ROUND(E21*F21,2)</f>
        <v>0</v>
      </c>
      <c r="H21" s="175"/>
      <c r="I21" s="175">
        <f>ROUND(E21*H21,2)</f>
        <v>0</v>
      </c>
      <c r="J21" s="175"/>
      <c r="K21" s="175">
        <f>ROUND(E21*J21,2)</f>
        <v>0</v>
      </c>
      <c r="L21" s="175">
        <v>21</v>
      </c>
      <c r="M21" s="175">
        <f>G21*(1+L21/100)</f>
        <v>0</v>
      </c>
      <c r="N21" s="161">
        <v>3.6099999999999999E-3</v>
      </c>
      <c r="O21" s="161">
        <f>ROUND(E21*N21,5)</f>
        <v>1.71648</v>
      </c>
      <c r="P21" s="161">
        <v>0</v>
      </c>
      <c r="Q21" s="161">
        <f>ROUND(E21*P21,5)</f>
        <v>0</v>
      </c>
      <c r="R21" s="161"/>
      <c r="S21" s="161"/>
      <c r="T21" s="162">
        <v>0.36199999999999999</v>
      </c>
      <c r="U21" s="161">
        <f>ROUND(E21*T21,2)</f>
        <v>172.12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136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2">
        <v>8</v>
      </c>
      <c r="B22" s="158" t="s">
        <v>155</v>
      </c>
      <c r="C22" s="197" t="s">
        <v>156</v>
      </c>
      <c r="D22" s="160" t="s">
        <v>141</v>
      </c>
      <c r="E22" s="169">
        <v>311.08</v>
      </c>
      <c r="F22" s="174"/>
      <c r="G22" s="175">
        <f>ROUND(E22*F22,2)</f>
        <v>0</v>
      </c>
      <c r="H22" s="175"/>
      <c r="I22" s="175">
        <f>ROUND(E22*H22,2)</f>
        <v>0</v>
      </c>
      <c r="J22" s="175"/>
      <c r="K22" s="175">
        <f>ROUND(E22*J22,2)</f>
        <v>0</v>
      </c>
      <c r="L22" s="175">
        <v>21</v>
      </c>
      <c r="M22" s="175">
        <f>G22*(1+L22/100)</f>
        <v>0</v>
      </c>
      <c r="N22" s="161">
        <v>6.3499999999999997E-3</v>
      </c>
      <c r="O22" s="161">
        <f>ROUND(E22*N22,5)</f>
        <v>1.97536</v>
      </c>
      <c r="P22" s="161">
        <v>0</v>
      </c>
      <c r="Q22" s="161">
        <f>ROUND(E22*P22,5)</f>
        <v>0</v>
      </c>
      <c r="R22" s="161"/>
      <c r="S22" s="161"/>
      <c r="T22" s="162">
        <v>0.31900000000000001</v>
      </c>
      <c r="U22" s="161">
        <f>ROUND(E22*T22,2)</f>
        <v>99.23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136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2"/>
      <c r="B23" s="158"/>
      <c r="C23" s="198" t="s">
        <v>157</v>
      </c>
      <c r="D23" s="163"/>
      <c r="E23" s="170">
        <v>475.48</v>
      </c>
      <c r="F23" s="175"/>
      <c r="G23" s="175"/>
      <c r="H23" s="175"/>
      <c r="I23" s="175"/>
      <c r="J23" s="175"/>
      <c r="K23" s="175"/>
      <c r="L23" s="175"/>
      <c r="M23" s="175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138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2"/>
      <c r="B24" s="158"/>
      <c r="C24" s="198" t="s">
        <v>158</v>
      </c>
      <c r="D24" s="163"/>
      <c r="E24" s="170">
        <v>-91.08</v>
      </c>
      <c r="F24" s="175"/>
      <c r="G24" s="175"/>
      <c r="H24" s="175"/>
      <c r="I24" s="175"/>
      <c r="J24" s="175"/>
      <c r="K24" s="175"/>
      <c r="L24" s="175"/>
      <c r="M24" s="175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138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8"/>
      <c r="C25" s="198" t="s">
        <v>159</v>
      </c>
      <c r="D25" s="163"/>
      <c r="E25" s="170">
        <v>-73.319999999999993</v>
      </c>
      <c r="F25" s="175"/>
      <c r="G25" s="175"/>
      <c r="H25" s="175"/>
      <c r="I25" s="175"/>
      <c r="J25" s="175"/>
      <c r="K25" s="175"/>
      <c r="L25" s="175"/>
      <c r="M25" s="175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138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0.399999999999999" outlineLevel="1" x14ac:dyDescent="0.25">
      <c r="A26" s="152">
        <v>9</v>
      </c>
      <c r="B26" s="158" t="s">
        <v>160</v>
      </c>
      <c r="C26" s="197" t="s">
        <v>161</v>
      </c>
      <c r="D26" s="160" t="s">
        <v>162</v>
      </c>
      <c r="E26" s="169">
        <v>2.25</v>
      </c>
      <c r="F26" s="174"/>
      <c r="G26" s="175">
        <f>ROUND(E26*F26,2)</f>
        <v>0</v>
      </c>
      <c r="H26" s="175"/>
      <c r="I26" s="175">
        <f>ROUND(E26*H26,2)</f>
        <v>0</v>
      </c>
      <c r="J26" s="175"/>
      <c r="K26" s="175">
        <f>ROUND(E26*J26,2)</f>
        <v>0</v>
      </c>
      <c r="L26" s="175">
        <v>21</v>
      </c>
      <c r="M26" s="175">
        <f>G26*(1+L26/100)</f>
        <v>0</v>
      </c>
      <c r="N26" s="161">
        <v>1.7330000000000002E-2</v>
      </c>
      <c r="O26" s="161">
        <f>ROUND(E26*N26,5)</f>
        <v>3.8989999999999997E-2</v>
      </c>
      <c r="P26" s="161">
        <v>0</v>
      </c>
      <c r="Q26" s="161">
        <f>ROUND(E26*P26,5)</f>
        <v>0</v>
      </c>
      <c r="R26" s="161"/>
      <c r="S26" s="161"/>
      <c r="T26" s="162">
        <v>0.253</v>
      </c>
      <c r="U26" s="161">
        <f>ROUND(E26*T26,2)</f>
        <v>0.56999999999999995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136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>
        <v>10</v>
      </c>
      <c r="B27" s="158" t="s">
        <v>163</v>
      </c>
      <c r="C27" s="197" t="s">
        <v>164</v>
      </c>
      <c r="D27" s="160" t="s">
        <v>162</v>
      </c>
      <c r="E27" s="169">
        <v>2.25</v>
      </c>
      <c r="F27" s="174"/>
      <c r="G27" s="175">
        <f>ROUND(E27*F27,2)</f>
        <v>0</v>
      </c>
      <c r="H27" s="175"/>
      <c r="I27" s="175">
        <f>ROUND(E27*H27,2)</f>
        <v>0</v>
      </c>
      <c r="J27" s="175"/>
      <c r="K27" s="175">
        <f>ROUND(E27*J27,2)</f>
        <v>0</v>
      </c>
      <c r="L27" s="175">
        <v>21</v>
      </c>
      <c r="M27" s="175">
        <f>G27*(1+L27/100)</f>
        <v>0</v>
      </c>
      <c r="N27" s="161">
        <v>3.465E-2</v>
      </c>
      <c r="O27" s="161">
        <f>ROUND(E27*N27,5)</f>
        <v>7.7960000000000002E-2</v>
      </c>
      <c r="P27" s="161">
        <v>0</v>
      </c>
      <c r="Q27" s="161">
        <f>ROUND(E27*P27,5)</f>
        <v>0</v>
      </c>
      <c r="R27" s="161"/>
      <c r="S27" s="161"/>
      <c r="T27" s="162">
        <v>0.29799999999999999</v>
      </c>
      <c r="U27" s="161">
        <f>ROUND(E27*T27,2)</f>
        <v>0.67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165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5">
      <c r="A28" s="153" t="s">
        <v>131</v>
      </c>
      <c r="B28" s="159" t="s">
        <v>62</v>
      </c>
      <c r="C28" s="199" t="s">
        <v>63</v>
      </c>
      <c r="D28" s="164"/>
      <c r="E28" s="171"/>
      <c r="F28" s="176"/>
      <c r="G28" s="176">
        <f>SUMIF(AE29:AE30,"&lt;&gt;NOR",G29:G30)</f>
        <v>0</v>
      </c>
      <c r="H28" s="176"/>
      <c r="I28" s="176">
        <f>SUM(I29:I30)</f>
        <v>0</v>
      </c>
      <c r="J28" s="176"/>
      <c r="K28" s="176">
        <f>SUM(K29:K30)</f>
        <v>0</v>
      </c>
      <c r="L28" s="176"/>
      <c r="M28" s="176">
        <f>SUM(M29:M30)</f>
        <v>0</v>
      </c>
      <c r="N28" s="165"/>
      <c r="O28" s="165">
        <f>SUM(O29:O30)</f>
        <v>1.4105799999999999</v>
      </c>
      <c r="P28" s="165"/>
      <c r="Q28" s="165">
        <f>SUM(Q29:Q30)</f>
        <v>0</v>
      </c>
      <c r="R28" s="165"/>
      <c r="S28" s="165"/>
      <c r="T28" s="166"/>
      <c r="U28" s="165">
        <f>SUM(U29:U30)</f>
        <v>32.979999999999997</v>
      </c>
      <c r="W28" s="151"/>
      <c r="AE28" t="s">
        <v>132</v>
      </c>
    </row>
    <row r="29" spans="1:60" ht="20.399999999999999" outlineLevel="1" x14ac:dyDescent="0.25">
      <c r="A29" s="152">
        <v>11</v>
      </c>
      <c r="B29" s="158" t="s">
        <v>166</v>
      </c>
      <c r="C29" s="197" t="s">
        <v>167</v>
      </c>
      <c r="D29" s="160" t="s">
        <v>141</v>
      </c>
      <c r="E29" s="169">
        <v>88.66</v>
      </c>
      <c r="F29" s="174"/>
      <c r="G29" s="175">
        <f>ROUND(E29*F29,2)</f>
        <v>0</v>
      </c>
      <c r="H29" s="175"/>
      <c r="I29" s="175">
        <f>ROUND(E29*H29,2)</f>
        <v>0</v>
      </c>
      <c r="J29" s="175"/>
      <c r="K29" s="175">
        <f>ROUND(E29*J29,2)</f>
        <v>0</v>
      </c>
      <c r="L29" s="175">
        <v>21</v>
      </c>
      <c r="M29" s="175">
        <f>G29*(1+L29/100)</f>
        <v>0</v>
      </c>
      <c r="N29" s="161">
        <v>1.5910000000000001E-2</v>
      </c>
      <c r="O29" s="161">
        <f>ROUND(E29*N29,5)</f>
        <v>1.4105799999999999</v>
      </c>
      <c r="P29" s="161">
        <v>0</v>
      </c>
      <c r="Q29" s="161">
        <f>ROUND(E29*P29,5)</f>
        <v>0</v>
      </c>
      <c r="R29" s="161"/>
      <c r="S29" s="161"/>
      <c r="T29" s="162">
        <v>0.372</v>
      </c>
      <c r="U29" s="161">
        <f>ROUND(E29*T29,2)</f>
        <v>32.979999999999997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136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8"/>
      <c r="C30" s="198" t="s">
        <v>168</v>
      </c>
      <c r="D30" s="163"/>
      <c r="E30" s="170">
        <v>88.66</v>
      </c>
      <c r="F30" s="175"/>
      <c r="G30" s="175"/>
      <c r="H30" s="175"/>
      <c r="I30" s="175"/>
      <c r="J30" s="175"/>
      <c r="K30" s="175"/>
      <c r="L30" s="175"/>
      <c r="M30" s="175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138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x14ac:dyDescent="0.25">
      <c r="A31" s="153" t="s">
        <v>131</v>
      </c>
      <c r="B31" s="159" t="s">
        <v>64</v>
      </c>
      <c r="C31" s="199" t="s">
        <v>65</v>
      </c>
      <c r="D31" s="164"/>
      <c r="E31" s="171"/>
      <c r="F31" s="176"/>
      <c r="G31" s="176">
        <f>SUMIF(AE32:AE34,"&lt;&gt;NOR",G32:G34)</f>
        <v>0</v>
      </c>
      <c r="H31" s="176"/>
      <c r="I31" s="176">
        <f>SUM(I32:I34)</f>
        <v>0</v>
      </c>
      <c r="J31" s="176"/>
      <c r="K31" s="176">
        <f>SUM(K32:K34)</f>
        <v>0</v>
      </c>
      <c r="L31" s="176"/>
      <c r="M31" s="176">
        <f>SUM(M32:M34)</f>
        <v>0</v>
      </c>
      <c r="N31" s="165"/>
      <c r="O31" s="165">
        <f>SUM(O32:O34)</f>
        <v>0.40642</v>
      </c>
      <c r="P31" s="165"/>
      <c r="Q31" s="165">
        <f>SUM(Q32:Q34)</f>
        <v>0</v>
      </c>
      <c r="R31" s="165"/>
      <c r="S31" s="165"/>
      <c r="T31" s="166"/>
      <c r="U31" s="165">
        <f>SUM(U32:U34)</f>
        <v>55.05</v>
      </c>
      <c r="W31" s="151"/>
      <c r="AE31" t="s">
        <v>132</v>
      </c>
    </row>
    <row r="32" spans="1:60" outlineLevel="1" x14ac:dyDescent="0.25">
      <c r="A32" s="152">
        <v>12</v>
      </c>
      <c r="B32" s="158" t="s">
        <v>169</v>
      </c>
      <c r="C32" s="197" t="s">
        <v>170</v>
      </c>
      <c r="D32" s="160" t="s">
        <v>141</v>
      </c>
      <c r="E32" s="169">
        <v>257.23</v>
      </c>
      <c r="F32" s="174"/>
      <c r="G32" s="175">
        <f>ROUND(E32*F32,2)</f>
        <v>0</v>
      </c>
      <c r="H32" s="175"/>
      <c r="I32" s="175">
        <f>ROUND(E32*H32,2)</f>
        <v>0</v>
      </c>
      <c r="J32" s="175"/>
      <c r="K32" s="175">
        <f>ROUND(E32*J32,2)</f>
        <v>0</v>
      </c>
      <c r="L32" s="175">
        <v>21</v>
      </c>
      <c r="M32" s="175">
        <f>G32*(1+L32/100)</f>
        <v>0</v>
      </c>
      <c r="N32" s="161">
        <v>1.58E-3</v>
      </c>
      <c r="O32" s="161">
        <f>ROUND(E32*N32,5)</f>
        <v>0.40642</v>
      </c>
      <c r="P32" s="161">
        <v>0</v>
      </c>
      <c r="Q32" s="161">
        <f>ROUND(E32*P32,5)</f>
        <v>0</v>
      </c>
      <c r="R32" s="161"/>
      <c r="S32" s="161"/>
      <c r="T32" s="162">
        <v>0.214</v>
      </c>
      <c r="U32" s="161">
        <f>ROUND(E32*T32,2)</f>
        <v>55.05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136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8"/>
      <c r="C33" s="198" t="s">
        <v>171</v>
      </c>
      <c r="D33" s="163"/>
      <c r="E33" s="170">
        <v>208.19</v>
      </c>
      <c r="F33" s="175"/>
      <c r="G33" s="175"/>
      <c r="H33" s="175"/>
      <c r="I33" s="175"/>
      <c r="J33" s="175"/>
      <c r="K33" s="175"/>
      <c r="L33" s="175"/>
      <c r="M33" s="175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138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2"/>
      <c r="B34" s="158"/>
      <c r="C34" s="198" t="s">
        <v>172</v>
      </c>
      <c r="D34" s="163"/>
      <c r="E34" s="170">
        <v>49.04</v>
      </c>
      <c r="F34" s="175"/>
      <c r="G34" s="175"/>
      <c r="H34" s="175"/>
      <c r="I34" s="175"/>
      <c r="J34" s="175"/>
      <c r="K34" s="175"/>
      <c r="L34" s="175"/>
      <c r="M34" s="175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138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x14ac:dyDescent="0.25">
      <c r="A35" s="153" t="s">
        <v>131</v>
      </c>
      <c r="B35" s="159" t="s">
        <v>66</v>
      </c>
      <c r="C35" s="199" t="s">
        <v>67</v>
      </c>
      <c r="D35" s="164"/>
      <c r="E35" s="171"/>
      <c r="F35" s="176"/>
      <c r="G35" s="176">
        <f>SUMIF(AE36:AE37,"&lt;&gt;NOR",G36:G37)</f>
        <v>0</v>
      </c>
      <c r="H35" s="176"/>
      <c r="I35" s="176">
        <f>SUM(I36:I37)</f>
        <v>0</v>
      </c>
      <c r="J35" s="176"/>
      <c r="K35" s="176">
        <f>SUM(K36:K37)</f>
        <v>0</v>
      </c>
      <c r="L35" s="176"/>
      <c r="M35" s="176">
        <f>SUM(M36:M37)</f>
        <v>0</v>
      </c>
      <c r="N35" s="165"/>
      <c r="O35" s="165">
        <f>SUM(O36:O37)</f>
        <v>8.3300000000000006E-3</v>
      </c>
      <c r="P35" s="165"/>
      <c r="Q35" s="165">
        <f>SUM(Q36:Q37)</f>
        <v>0</v>
      </c>
      <c r="R35" s="165"/>
      <c r="S35" s="165"/>
      <c r="T35" s="166"/>
      <c r="U35" s="165">
        <f>SUM(U36:U37)</f>
        <v>64.12</v>
      </c>
      <c r="W35" s="151"/>
      <c r="AE35" t="s">
        <v>132</v>
      </c>
    </row>
    <row r="36" spans="1:60" outlineLevel="1" x14ac:dyDescent="0.25">
      <c r="A36" s="152">
        <v>13</v>
      </c>
      <c r="B36" s="158" t="s">
        <v>173</v>
      </c>
      <c r="C36" s="197" t="s">
        <v>174</v>
      </c>
      <c r="D36" s="160" t="s">
        <v>141</v>
      </c>
      <c r="E36" s="169">
        <v>208.19</v>
      </c>
      <c r="F36" s="174"/>
      <c r="G36" s="175">
        <f>ROUND(E36*F36,2)</f>
        <v>0</v>
      </c>
      <c r="H36" s="175"/>
      <c r="I36" s="175">
        <f>ROUND(E36*H36,2)</f>
        <v>0</v>
      </c>
      <c r="J36" s="175"/>
      <c r="K36" s="175">
        <f>ROUND(E36*J36,2)</f>
        <v>0</v>
      </c>
      <c r="L36" s="175">
        <v>21</v>
      </c>
      <c r="M36" s="175">
        <f>G36*(1+L36/100)</f>
        <v>0</v>
      </c>
      <c r="N36" s="161">
        <v>4.0000000000000003E-5</v>
      </c>
      <c r="O36" s="161">
        <f>ROUND(E36*N36,5)</f>
        <v>8.3300000000000006E-3</v>
      </c>
      <c r="P36" s="161">
        <v>0</v>
      </c>
      <c r="Q36" s="161">
        <f>ROUND(E36*P36,5)</f>
        <v>0</v>
      </c>
      <c r="R36" s="161"/>
      <c r="S36" s="161"/>
      <c r="T36" s="162">
        <v>0.308</v>
      </c>
      <c r="U36" s="161">
        <f>ROUND(E36*T36,2)</f>
        <v>64.12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136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8"/>
      <c r="C37" s="198" t="s">
        <v>171</v>
      </c>
      <c r="D37" s="163"/>
      <c r="E37" s="170">
        <v>208.19</v>
      </c>
      <c r="F37" s="175"/>
      <c r="G37" s="175"/>
      <c r="H37" s="175"/>
      <c r="I37" s="175"/>
      <c r="J37" s="175"/>
      <c r="K37" s="175"/>
      <c r="L37" s="175"/>
      <c r="M37" s="175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138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5">
      <c r="A38" s="153" t="s">
        <v>131</v>
      </c>
      <c r="B38" s="159" t="s">
        <v>68</v>
      </c>
      <c r="C38" s="199" t="s">
        <v>69</v>
      </c>
      <c r="D38" s="164"/>
      <c r="E38" s="171"/>
      <c r="F38" s="176"/>
      <c r="G38" s="176">
        <f>SUMIF(AE39:AE52,"&lt;&gt;NOR",G39:G52)</f>
        <v>0</v>
      </c>
      <c r="H38" s="176"/>
      <c r="I38" s="176">
        <f>SUM(I39:I52)</f>
        <v>0</v>
      </c>
      <c r="J38" s="176"/>
      <c r="K38" s="176">
        <f>SUM(K39:K52)</f>
        <v>0</v>
      </c>
      <c r="L38" s="176"/>
      <c r="M38" s="176">
        <f>SUM(M39:M52)</f>
        <v>0</v>
      </c>
      <c r="N38" s="165"/>
      <c r="O38" s="165">
        <f>SUM(O39:O52)</f>
        <v>2.4400000000000002E-2</v>
      </c>
      <c r="P38" s="165"/>
      <c r="Q38" s="165">
        <f>SUM(Q39:Q52)</f>
        <v>22.12115</v>
      </c>
      <c r="R38" s="165"/>
      <c r="S38" s="165"/>
      <c r="T38" s="166"/>
      <c r="U38" s="165">
        <f>SUM(U39:U52)</f>
        <v>83.960000000000008</v>
      </c>
      <c r="W38" s="151"/>
      <c r="AE38" t="s">
        <v>132</v>
      </c>
    </row>
    <row r="39" spans="1:60" outlineLevel="1" x14ac:dyDescent="0.25">
      <c r="A39" s="152">
        <v>14</v>
      </c>
      <c r="B39" s="158" t="s">
        <v>175</v>
      </c>
      <c r="C39" s="197" t="s">
        <v>176</v>
      </c>
      <c r="D39" s="160" t="s">
        <v>141</v>
      </c>
      <c r="E39" s="169">
        <v>73.941199999999995</v>
      </c>
      <c r="F39" s="174"/>
      <c r="G39" s="175">
        <f>ROUND(E39*F39,2)</f>
        <v>0</v>
      </c>
      <c r="H39" s="175"/>
      <c r="I39" s="175">
        <f>ROUND(E39*H39,2)</f>
        <v>0</v>
      </c>
      <c r="J39" s="175"/>
      <c r="K39" s="175">
        <f>ROUND(E39*J39,2)</f>
        <v>0</v>
      </c>
      <c r="L39" s="175">
        <v>21</v>
      </c>
      <c r="M39" s="175">
        <f>G39*(1+L39/100)</f>
        <v>0</v>
      </c>
      <c r="N39" s="161">
        <v>3.3E-4</v>
      </c>
      <c r="O39" s="161">
        <f>ROUND(E39*N39,5)</f>
        <v>2.4400000000000002E-2</v>
      </c>
      <c r="P39" s="161">
        <v>2.2100000000000002E-2</v>
      </c>
      <c r="Q39" s="161">
        <f>ROUND(E39*P39,5)</f>
        <v>1.6341000000000001</v>
      </c>
      <c r="R39" s="161"/>
      <c r="S39" s="161"/>
      <c r="T39" s="162">
        <v>0.38500000000000001</v>
      </c>
      <c r="U39" s="161">
        <f>ROUND(E39*T39,2)</f>
        <v>28.47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136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/>
      <c r="B40" s="158"/>
      <c r="C40" s="198" t="s">
        <v>177</v>
      </c>
      <c r="D40" s="163"/>
      <c r="E40" s="170">
        <v>48.81</v>
      </c>
      <c r="F40" s="175"/>
      <c r="G40" s="175"/>
      <c r="H40" s="175"/>
      <c r="I40" s="175"/>
      <c r="J40" s="175"/>
      <c r="K40" s="175"/>
      <c r="L40" s="175"/>
      <c r="M40" s="175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138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2"/>
      <c r="B41" s="158"/>
      <c r="C41" s="198" t="s">
        <v>178</v>
      </c>
      <c r="D41" s="163"/>
      <c r="E41" s="170">
        <v>25.1312</v>
      </c>
      <c r="F41" s="175"/>
      <c r="G41" s="175"/>
      <c r="H41" s="175"/>
      <c r="I41" s="175"/>
      <c r="J41" s="175"/>
      <c r="K41" s="175"/>
      <c r="L41" s="175"/>
      <c r="M41" s="175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138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>
        <v>15</v>
      </c>
      <c r="B42" s="158" t="s">
        <v>179</v>
      </c>
      <c r="C42" s="197" t="s">
        <v>180</v>
      </c>
      <c r="D42" s="160" t="s">
        <v>141</v>
      </c>
      <c r="E42" s="169">
        <v>73.94</v>
      </c>
      <c r="F42" s="174"/>
      <c r="G42" s="175">
        <f>ROUND(E42*F42,2)</f>
        <v>0</v>
      </c>
      <c r="H42" s="175"/>
      <c r="I42" s="175">
        <f>ROUND(E42*H42,2)</f>
        <v>0</v>
      </c>
      <c r="J42" s="175"/>
      <c r="K42" s="175">
        <f>ROUND(E42*J42,2)</f>
        <v>0</v>
      </c>
      <c r="L42" s="175">
        <v>21</v>
      </c>
      <c r="M42" s="175">
        <f>G42*(1+L42/100)</f>
        <v>0</v>
      </c>
      <c r="N42" s="161">
        <v>0</v>
      </c>
      <c r="O42" s="161">
        <f>ROUND(E42*N42,5)</f>
        <v>0</v>
      </c>
      <c r="P42" s="161">
        <v>2.5000000000000001E-3</v>
      </c>
      <c r="Q42" s="161">
        <f>ROUND(E42*P42,5)</f>
        <v>0.18484999999999999</v>
      </c>
      <c r="R42" s="161"/>
      <c r="S42" s="161"/>
      <c r="T42" s="162">
        <v>3.3000000000000002E-2</v>
      </c>
      <c r="U42" s="161">
        <f>ROUND(E42*T42,2)</f>
        <v>2.44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136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0.399999999999999" outlineLevel="1" x14ac:dyDescent="0.25">
      <c r="A43" s="152">
        <v>16</v>
      </c>
      <c r="B43" s="158" t="s">
        <v>181</v>
      </c>
      <c r="C43" s="197" t="s">
        <v>182</v>
      </c>
      <c r="D43" s="160" t="s">
        <v>141</v>
      </c>
      <c r="E43" s="169">
        <v>39.85</v>
      </c>
      <c r="F43" s="174"/>
      <c r="G43" s="175">
        <f>ROUND(E43*F43,2)</f>
        <v>0</v>
      </c>
      <c r="H43" s="175"/>
      <c r="I43" s="175">
        <f>ROUND(E43*H43,2)</f>
        <v>0</v>
      </c>
      <c r="J43" s="175"/>
      <c r="K43" s="175">
        <f>ROUND(E43*J43,2)</f>
        <v>0</v>
      </c>
      <c r="L43" s="175">
        <v>21</v>
      </c>
      <c r="M43" s="175">
        <f>G43*(1+L43/100)</f>
        <v>0</v>
      </c>
      <c r="N43" s="161">
        <v>0</v>
      </c>
      <c r="O43" s="161">
        <f>ROUND(E43*N43,5)</f>
        <v>0</v>
      </c>
      <c r="P43" s="161">
        <v>0.02</v>
      </c>
      <c r="Q43" s="161">
        <f>ROUND(E43*P43,5)</f>
        <v>0.79700000000000004</v>
      </c>
      <c r="R43" s="161"/>
      <c r="S43" s="161"/>
      <c r="T43" s="162">
        <v>0.29570000000000002</v>
      </c>
      <c r="U43" s="161">
        <f>ROUND(E43*T43,2)</f>
        <v>11.78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165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/>
      <c r="B44" s="158"/>
      <c r="C44" s="198" t="s">
        <v>183</v>
      </c>
      <c r="D44" s="163"/>
      <c r="E44" s="170">
        <v>39.85</v>
      </c>
      <c r="F44" s="175"/>
      <c r="G44" s="175"/>
      <c r="H44" s="175"/>
      <c r="I44" s="175"/>
      <c r="J44" s="175"/>
      <c r="K44" s="175"/>
      <c r="L44" s="175"/>
      <c r="M44" s="175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138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0.399999999999999" outlineLevel="1" x14ac:dyDescent="0.25">
      <c r="A45" s="152">
        <v>17</v>
      </c>
      <c r="B45" s="158" t="s">
        <v>184</v>
      </c>
      <c r="C45" s="197" t="s">
        <v>185</v>
      </c>
      <c r="D45" s="160" t="s">
        <v>135</v>
      </c>
      <c r="E45" s="169">
        <v>8.8659999999999997</v>
      </c>
      <c r="F45" s="174"/>
      <c r="G45" s="175">
        <f>ROUND(E45*F45,2)</f>
        <v>0</v>
      </c>
      <c r="H45" s="175"/>
      <c r="I45" s="175">
        <f>ROUND(E45*H45,2)</f>
        <v>0</v>
      </c>
      <c r="J45" s="175"/>
      <c r="K45" s="175">
        <f>ROUND(E45*J45,2)</f>
        <v>0</v>
      </c>
      <c r="L45" s="175">
        <v>21</v>
      </c>
      <c r="M45" s="175">
        <f>G45*(1+L45/100)</f>
        <v>0</v>
      </c>
      <c r="N45" s="161">
        <v>0</v>
      </c>
      <c r="O45" s="161">
        <f>ROUND(E45*N45,5)</f>
        <v>0</v>
      </c>
      <c r="P45" s="161">
        <v>2.2000000000000002</v>
      </c>
      <c r="Q45" s="161">
        <f>ROUND(E45*P45,5)</f>
        <v>19.505199999999999</v>
      </c>
      <c r="R45" s="161"/>
      <c r="S45" s="161"/>
      <c r="T45" s="162">
        <v>4.6550000000000002</v>
      </c>
      <c r="U45" s="161">
        <f>ROUND(E45*T45,2)</f>
        <v>41.27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136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52"/>
      <c r="B46" s="158"/>
      <c r="C46" s="198" t="s">
        <v>186</v>
      </c>
      <c r="D46" s="163"/>
      <c r="E46" s="170"/>
      <c r="F46" s="175"/>
      <c r="G46" s="175"/>
      <c r="H46" s="175"/>
      <c r="I46" s="175"/>
      <c r="J46" s="175"/>
      <c r="K46" s="175"/>
      <c r="L46" s="175"/>
      <c r="M46" s="175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138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52"/>
      <c r="B47" s="158"/>
      <c r="C47" s="200" t="s">
        <v>187</v>
      </c>
      <c r="D47" s="167"/>
      <c r="E47" s="172"/>
      <c r="F47" s="175"/>
      <c r="G47" s="175"/>
      <c r="H47" s="175"/>
      <c r="I47" s="175"/>
      <c r="J47" s="175"/>
      <c r="K47" s="175"/>
      <c r="L47" s="175"/>
      <c r="M47" s="175"/>
      <c r="N47" s="161"/>
      <c r="O47" s="161"/>
      <c r="P47" s="161"/>
      <c r="Q47" s="161"/>
      <c r="R47" s="161"/>
      <c r="S47" s="161"/>
      <c r="T47" s="162"/>
      <c r="U47" s="161"/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138</v>
      </c>
      <c r="AF47" s="151">
        <v>2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52"/>
      <c r="B48" s="158"/>
      <c r="C48" s="201" t="s">
        <v>188</v>
      </c>
      <c r="D48" s="167"/>
      <c r="E48" s="172">
        <v>48.81</v>
      </c>
      <c r="F48" s="175"/>
      <c r="G48" s="175"/>
      <c r="H48" s="175"/>
      <c r="I48" s="175"/>
      <c r="J48" s="175"/>
      <c r="K48" s="175"/>
      <c r="L48" s="175"/>
      <c r="M48" s="175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138</v>
      </c>
      <c r="AF48" s="151">
        <v>2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52"/>
      <c r="B49" s="158"/>
      <c r="C49" s="201" t="s">
        <v>189</v>
      </c>
      <c r="D49" s="167"/>
      <c r="E49" s="172">
        <v>39.85</v>
      </c>
      <c r="F49" s="175"/>
      <c r="G49" s="175"/>
      <c r="H49" s="175"/>
      <c r="I49" s="175"/>
      <c r="J49" s="175"/>
      <c r="K49" s="175"/>
      <c r="L49" s="175"/>
      <c r="M49" s="175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138</v>
      </c>
      <c r="AF49" s="151">
        <v>2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2"/>
      <c r="B50" s="158"/>
      <c r="C50" s="202" t="s">
        <v>190</v>
      </c>
      <c r="D50" s="168"/>
      <c r="E50" s="173">
        <v>88.66</v>
      </c>
      <c r="F50" s="175"/>
      <c r="G50" s="175"/>
      <c r="H50" s="175"/>
      <c r="I50" s="175"/>
      <c r="J50" s="175"/>
      <c r="K50" s="175"/>
      <c r="L50" s="175"/>
      <c r="M50" s="175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 t="s">
        <v>497</v>
      </c>
      <c r="AB50" s="151"/>
      <c r="AC50" s="151"/>
      <c r="AD50" s="151"/>
      <c r="AE50" s="151" t="s">
        <v>138</v>
      </c>
      <c r="AF50" s="151">
        <v>3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5">
      <c r="A51" s="152"/>
      <c r="B51" s="158"/>
      <c r="C51" s="200" t="s">
        <v>191</v>
      </c>
      <c r="D51" s="167"/>
      <c r="E51" s="172"/>
      <c r="F51" s="175"/>
      <c r="G51" s="175"/>
      <c r="H51" s="175"/>
      <c r="I51" s="175"/>
      <c r="J51" s="175"/>
      <c r="K51" s="175"/>
      <c r="L51" s="175"/>
      <c r="M51" s="175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138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52"/>
      <c r="B52" s="158"/>
      <c r="C52" s="198" t="s">
        <v>192</v>
      </c>
      <c r="D52" s="163"/>
      <c r="E52" s="170">
        <v>8.8659999999999997</v>
      </c>
      <c r="F52" s="175"/>
      <c r="G52" s="175"/>
      <c r="H52" s="175"/>
      <c r="I52" s="175"/>
      <c r="J52" s="175"/>
      <c r="K52" s="175"/>
      <c r="L52" s="175"/>
      <c r="M52" s="175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138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5">
      <c r="A53" s="153" t="s">
        <v>131</v>
      </c>
      <c r="B53" s="159" t="s">
        <v>70</v>
      </c>
      <c r="C53" s="199" t="s">
        <v>71</v>
      </c>
      <c r="D53" s="164"/>
      <c r="E53" s="171"/>
      <c r="F53" s="176"/>
      <c r="G53" s="176">
        <f>SUMIF(AE54:AE84,"&lt;&gt;NOR",G54:G84)</f>
        <v>0</v>
      </c>
      <c r="H53" s="176"/>
      <c r="I53" s="176">
        <f>SUM(I54:I84)</f>
        <v>0</v>
      </c>
      <c r="J53" s="176"/>
      <c r="K53" s="176">
        <f>SUM(K54:K84)</f>
        <v>0</v>
      </c>
      <c r="L53" s="176"/>
      <c r="M53" s="176">
        <f>SUM(M54:M84)</f>
        <v>0</v>
      </c>
      <c r="N53" s="165"/>
      <c r="O53" s="165">
        <f>SUM(O54:O84)</f>
        <v>2.2000000000000001E-3</v>
      </c>
      <c r="P53" s="165"/>
      <c r="Q53" s="165">
        <f>SUM(Q54:Q84)</f>
        <v>12.05735</v>
      </c>
      <c r="R53" s="165"/>
      <c r="S53" s="165"/>
      <c r="T53" s="166"/>
      <c r="U53" s="165">
        <f>SUM(U54:U84)</f>
        <v>98.329999999999984</v>
      </c>
      <c r="W53" s="151"/>
      <c r="AE53" t="s">
        <v>132</v>
      </c>
    </row>
    <row r="54" spans="1:60" outlineLevel="1" x14ac:dyDescent="0.25">
      <c r="A54" s="152">
        <v>18</v>
      </c>
      <c r="B54" s="158" t="s">
        <v>193</v>
      </c>
      <c r="C54" s="197" t="s">
        <v>194</v>
      </c>
      <c r="D54" s="160" t="s">
        <v>141</v>
      </c>
      <c r="E54" s="169">
        <v>73.319999999999993</v>
      </c>
      <c r="F54" s="174"/>
      <c r="G54" s="175">
        <f>ROUND(E54*F54,2)</f>
        <v>0</v>
      </c>
      <c r="H54" s="175"/>
      <c r="I54" s="175">
        <f>ROUND(E54*H54,2)</f>
        <v>0</v>
      </c>
      <c r="J54" s="175"/>
      <c r="K54" s="175">
        <f>ROUND(E54*J54,2)</f>
        <v>0</v>
      </c>
      <c r="L54" s="175">
        <v>21</v>
      </c>
      <c r="M54" s="175">
        <f>G54*(1+L54/100)</f>
        <v>0</v>
      </c>
      <c r="N54" s="161">
        <v>0</v>
      </c>
      <c r="O54" s="161">
        <f>ROUND(E54*N54,5)</f>
        <v>0</v>
      </c>
      <c r="P54" s="161">
        <v>6.8000000000000005E-2</v>
      </c>
      <c r="Q54" s="161">
        <f>ROUND(E54*P54,5)</f>
        <v>4.98576</v>
      </c>
      <c r="R54" s="161"/>
      <c r="S54" s="161"/>
      <c r="T54" s="162">
        <v>0.3</v>
      </c>
      <c r="U54" s="161">
        <f>ROUND(E54*T54,2)</f>
        <v>22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136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0.399999999999999" outlineLevel="1" x14ac:dyDescent="0.25">
      <c r="A55" s="152"/>
      <c r="B55" s="158"/>
      <c r="C55" s="198" t="s">
        <v>195</v>
      </c>
      <c r="D55" s="163"/>
      <c r="E55" s="170"/>
      <c r="F55" s="175"/>
      <c r="G55" s="175"/>
      <c r="H55" s="175"/>
      <c r="I55" s="175"/>
      <c r="J55" s="175"/>
      <c r="K55" s="175"/>
      <c r="L55" s="175"/>
      <c r="M55" s="175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138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52"/>
      <c r="B56" s="158"/>
      <c r="C56" s="198" t="s">
        <v>196</v>
      </c>
      <c r="D56" s="163"/>
      <c r="E56" s="170">
        <v>87.64</v>
      </c>
      <c r="F56" s="175"/>
      <c r="G56" s="175"/>
      <c r="H56" s="175"/>
      <c r="I56" s="175"/>
      <c r="J56" s="175"/>
      <c r="K56" s="175"/>
      <c r="L56" s="175"/>
      <c r="M56" s="175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138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5">
      <c r="A57" s="152"/>
      <c r="B57" s="158"/>
      <c r="C57" s="198" t="s">
        <v>197</v>
      </c>
      <c r="D57" s="163"/>
      <c r="E57" s="170">
        <v>-14.32</v>
      </c>
      <c r="F57" s="175"/>
      <c r="G57" s="175"/>
      <c r="H57" s="175"/>
      <c r="I57" s="175"/>
      <c r="J57" s="175"/>
      <c r="K57" s="175"/>
      <c r="L57" s="175"/>
      <c r="M57" s="175"/>
      <c r="N57" s="161"/>
      <c r="O57" s="161"/>
      <c r="P57" s="161"/>
      <c r="Q57" s="161"/>
      <c r="R57" s="161"/>
      <c r="S57" s="161"/>
      <c r="T57" s="162"/>
      <c r="U57" s="161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138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52">
        <v>19</v>
      </c>
      <c r="B58" s="158" t="s">
        <v>198</v>
      </c>
      <c r="C58" s="197" t="s">
        <v>199</v>
      </c>
      <c r="D58" s="160" t="s">
        <v>141</v>
      </c>
      <c r="E58" s="169">
        <v>475.48430000000002</v>
      </c>
      <c r="F58" s="174"/>
      <c r="G58" s="175">
        <f>ROUND(E58*F58,2)</f>
        <v>0</v>
      </c>
      <c r="H58" s="175"/>
      <c r="I58" s="175">
        <f>ROUND(E58*H58,2)</f>
        <v>0</v>
      </c>
      <c r="J58" s="175"/>
      <c r="K58" s="175">
        <f>ROUND(E58*J58,2)</f>
        <v>0</v>
      </c>
      <c r="L58" s="175">
        <v>21</v>
      </c>
      <c r="M58" s="175">
        <f>G58*(1+L58/100)</f>
        <v>0</v>
      </c>
      <c r="N58" s="161">
        <v>0</v>
      </c>
      <c r="O58" s="161">
        <f>ROUND(E58*N58,5)</f>
        <v>0</v>
      </c>
      <c r="P58" s="161">
        <v>0.01</v>
      </c>
      <c r="Q58" s="161">
        <f>ROUND(E58*P58,5)</f>
        <v>4.7548399999999997</v>
      </c>
      <c r="R58" s="161"/>
      <c r="S58" s="161"/>
      <c r="T58" s="162">
        <v>0.08</v>
      </c>
      <c r="U58" s="161">
        <f>ROUND(E58*T58,2)</f>
        <v>38.04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136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52"/>
      <c r="B59" s="158"/>
      <c r="C59" s="198" t="s">
        <v>200</v>
      </c>
      <c r="D59" s="163"/>
      <c r="E59" s="170">
        <v>85.887500000000003</v>
      </c>
      <c r="F59" s="175"/>
      <c r="G59" s="175"/>
      <c r="H59" s="175"/>
      <c r="I59" s="175"/>
      <c r="J59" s="175"/>
      <c r="K59" s="175"/>
      <c r="L59" s="175"/>
      <c r="M59" s="175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138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52"/>
      <c r="B60" s="158"/>
      <c r="C60" s="198" t="s">
        <v>201</v>
      </c>
      <c r="D60" s="163"/>
      <c r="E60" s="170">
        <v>88.165000000000006</v>
      </c>
      <c r="F60" s="175"/>
      <c r="G60" s="175"/>
      <c r="H60" s="175"/>
      <c r="I60" s="175"/>
      <c r="J60" s="175"/>
      <c r="K60" s="175"/>
      <c r="L60" s="175"/>
      <c r="M60" s="175"/>
      <c r="N60" s="161"/>
      <c r="O60" s="161"/>
      <c r="P60" s="161"/>
      <c r="Q60" s="161"/>
      <c r="R60" s="161"/>
      <c r="S60" s="161"/>
      <c r="T60" s="162"/>
      <c r="U60" s="161"/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138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5">
      <c r="A61" s="152"/>
      <c r="B61" s="158"/>
      <c r="C61" s="198" t="s">
        <v>202</v>
      </c>
      <c r="D61" s="163"/>
      <c r="E61" s="170"/>
      <c r="F61" s="175"/>
      <c r="G61" s="175"/>
      <c r="H61" s="175"/>
      <c r="I61" s="175"/>
      <c r="J61" s="175"/>
      <c r="K61" s="175"/>
      <c r="L61" s="175"/>
      <c r="M61" s="175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138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5">
      <c r="A62" s="152"/>
      <c r="B62" s="158"/>
      <c r="C62" s="198" t="s">
        <v>203</v>
      </c>
      <c r="D62" s="163"/>
      <c r="E62" s="170">
        <v>145.69200000000001</v>
      </c>
      <c r="F62" s="175"/>
      <c r="G62" s="175"/>
      <c r="H62" s="175"/>
      <c r="I62" s="175"/>
      <c r="J62" s="175"/>
      <c r="K62" s="175"/>
      <c r="L62" s="175"/>
      <c r="M62" s="175"/>
      <c r="N62" s="161"/>
      <c r="O62" s="161"/>
      <c r="P62" s="161"/>
      <c r="Q62" s="161"/>
      <c r="R62" s="161"/>
      <c r="S62" s="161"/>
      <c r="T62" s="162"/>
      <c r="U62" s="161"/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138</v>
      </c>
      <c r="AF62" s="151">
        <v>0</v>
      </c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52"/>
      <c r="B63" s="158"/>
      <c r="C63" s="198" t="s">
        <v>204</v>
      </c>
      <c r="D63" s="163"/>
      <c r="E63" s="170">
        <v>-23.675000000000001</v>
      </c>
      <c r="F63" s="175"/>
      <c r="G63" s="175"/>
      <c r="H63" s="175"/>
      <c r="I63" s="175"/>
      <c r="J63" s="175"/>
      <c r="K63" s="175"/>
      <c r="L63" s="175"/>
      <c r="M63" s="175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138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0.399999999999999" outlineLevel="1" x14ac:dyDescent="0.25">
      <c r="A64" s="152"/>
      <c r="B64" s="158"/>
      <c r="C64" s="198" t="s">
        <v>205</v>
      </c>
      <c r="D64" s="163"/>
      <c r="E64" s="170">
        <v>49.186999999999998</v>
      </c>
      <c r="F64" s="175"/>
      <c r="G64" s="175"/>
      <c r="H64" s="175"/>
      <c r="I64" s="175"/>
      <c r="J64" s="175"/>
      <c r="K64" s="175"/>
      <c r="L64" s="175"/>
      <c r="M64" s="175"/>
      <c r="N64" s="161"/>
      <c r="O64" s="161"/>
      <c r="P64" s="161"/>
      <c r="Q64" s="161"/>
      <c r="R64" s="161"/>
      <c r="S64" s="161"/>
      <c r="T64" s="162"/>
      <c r="U64" s="161"/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138</v>
      </c>
      <c r="AF64" s="151">
        <v>0</v>
      </c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52"/>
      <c r="B65" s="158"/>
      <c r="C65" s="198" t="s">
        <v>206</v>
      </c>
      <c r="D65" s="163"/>
      <c r="E65" s="170">
        <v>67.221000000000004</v>
      </c>
      <c r="F65" s="175"/>
      <c r="G65" s="175"/>
      <c r="H65" s="175"/>
      <c r="I65" s="175"/>
      <c r="J65" s="175"/>
      <c r="K65" s="175"/>
      <c r="L65" s="175"/>
      <c r="M65" s="175"/>
      <c r="N65" s="161"/>
      <c r="O65" s="161"/>
      <c r="P65" s="161"/>
      <c r="Q65" s="161"/>
      <c r="R65" s="161"/>
      <c r="S65" s="161"/>
      <c r="T65" s="162"/>
      <c r="U65" s="161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138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52"/>
      <c r="B66" s="158"/>
      <c r="C66" s="198" t="s">
        <v>207</v>
      </c>
      <c r="D66" s="163"/>
      <c r="E66" s="170">
        <v>63.006799999999998</v>
      </c>
      <c r="F66" s="175"/>
      <c r="G66" s="175"/>
      <c r="H66" s="175"/>
      <c r="I66" s="175"/>
      <c r="J66" s="175"/>
      <c r="K66" s="175"/>
      <c r="L66" s="175"/>
      <c r="M66" s="175"/>
      <c r="N66" s="161"/>
      <c r="O66" s="161"/>
      <c r="P66" s="161"/>
      <c r="Q66" s="161"/>
      <c r="R66" s="161"/>
      <c r="S66" s="161"/>
      <c r="T66" s="162"/>
      <c r="U66" s="161"/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138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52">
        <v>20</v>
      </c>
      <c r="B67" s="158" t="s">
        <v>208</v>
      </c>
      <c r="C67" s="197" t="s">
        <v>209</v>
      </c>
      <c r="D67" s="160" t="s">
        <v>141</v>
      </c>
      <c r="E67" s="169">
        <v>208.19</v>
      </c>
      <c r="F67" s="174"/>
      <c r="G67" s="175">
        <f>ROUND(E67*F67,2)</f>
        <v>0</v>
      </c>
      <c r="H67" s="175"/>
      <c r="I67" s="175">
        <f>ROUND(E67*H67,2)</f>
        <v>0</v>
      </c>
      <c r="J67" s="175"/>
      <c r="K67" s="175">
        <f>ROUND(E67*J67,2)</f>
        <v>0</v>
      </c>
      <c r="L67" s="175">
        <v>21</v>
      </c>
      <c r="M67" s="175">
        <f>G67*(1+L67/100)</f>
        <v>0</v>
      </c>
      <c r="N67" s="161">
        <v>0</v>
      </c>
      <c r="O67" s="161">
        <f>ROUND(E67*N67,5)</f>
        <v>0</v>
      </c>
      <c r="P67" s="161">
        <v>0.01</v>
      </c>
      <c r="Q67" s="161">
        <f>ROUND(E67*P67,5)</f>
        <v>2.0819000000000001</v>
      </c>
      <c r="R67" s="161"/>
      <c r="S67" s="161"/>
      <c r="T67" s="162">
        <v>0.1</v>
      </c>
      <c r="U67" s="161">
        <f>ROUND(E67*T67,2)</f>
        <v>20.82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136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52"/>
      <c r="B68" s="158"/>
      <c r="C68" s="198" t="s">
        <v>177</v>
      </c>
      <c r="D68" s="163"/>
      <c r="E68" s="170">
        <v>48.81</v>
      </c>
      <c r="F68" s="175"/>
      <c r="G68" s="175"/>
      <c r="H68" s="175"/>
      <c r="I68" s="175"/>
      <c r="J68" s="175"/>
      <c r="K68" s="175"/>
      <c r="L68" s="175"/>
      <c r="M68" s="175"/>
      <c r="N68" s="161"/>
      <c r="O68" s="161"/>
      <c r="P68" s="161"/>
      <c r="Q68" s="161"/>
      <c r="R68" s="161"/>
      <c r="S68" s="161"/>
      <c r="T68" s="162"/>
      <c r="U68" s="161"/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138</v>
      </c>
      <c r="AF68" s="151">
        <v>0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5">
      <c r="A69" s="152"/>
      <c r="B69" s="158"/>
      <c r="C69" s="198" t="s">
        <v>210</v>
      </c>
      <c r="D69" s="163"/>
      <c r="E69" s="170">
        <v>159.38</v>
      </c>
      <c r="F69" s="175"/>
      <c r="G69" s="175"/>
      <c r="H69" s="175"/>
      <c r="I69" s="175"/>
      <c r="J69" s="175"/>
      <c r="K69" s="175"/>
      <c r="L69" s="175"/>
      <c r="M69" s="175"/>
      <c r="N69" s="161"/>
      <c r="O69" s="161"/>
      <c r="P69" s="161"/>
      <c r="Q69" s="161"/>
      <c r="R69" s="161"/>
      <c r="S69" s="161"/>
      <c r="T69" s="162"/>
      <c r="U69" s="161"/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138</v>
      </c>
      <c r="AF69" s="151">
        <v>0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52">
        <v>21</v>
      </c>
      <c r="B70" s="158" t="s">
        <v>211</v>
      </c>
      <c r="C70" s="197" t="s">
        <v>212</v>
      </c>
      <c r="D70" s="160" t="s">
        <v>162</v>
      </c>
      <c r="E70" s="169">
        <v>2.25</v>
      </c>
      <c r="F70" s="174"/>
      <c r="G70" s="175">
        <f>ROUND(E70*F70,2)</f>
        <v>0</v>
      </c>
      <c r="H70" s="175"/>
      <c r="I70" s="175">
        <f>ROUND(E70*H70,2)</f>
        <v>0</v>
      </c>
      <c r="J70" s="175"/>
      <c r="K70" s="175">
        <f>ROUND(E70*J70,2)</f>
        <v>0</v>
      </c>
      <c r="L70" s="175">
        <v>21</v>
      </c>
      <c r="M70" s="175">
        <f>G70*(1+L70/100)</f>
        <v>0</v>
      </c>
      <c r="N70" s="161">
        <v>4.8999999999999998E-4</v>
      </c>
      <c r="O70" s="161">
        <f>ROUND(E70*N70,5)</f>
        <v>1.1000000000000001E-3</v>
      </c>
      <c r="P70" s="161">
        <v>1.7999999999999999E-2</v>
      </c>
      <c r="Q70" s="161">
        <f>ROUND(E70*P70,5)</f>
        <v>4.0500000000000001E-2</v>
      </c>
      <c r="R70" s="161"/>
      <c r="S70" s="161"/>
      <c r="T70" s="162">
        <v>0.34200000000000003</v>
      </c>
      <c r="U70" s="161">
        <f>ROUND(E70*T70,2)</f>
        <v>0.77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136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5">
      <c r="A71" s="152"/>
      <c r="B71" s="158"/>
      <c r="C71" s="198" t="s">
        <v>213</v>
      </c>
      <c r="D71" s="163"/>
      <c r="E71" s="170">
        <v>1</v>
      </c>
      <c r="F71" s="175"/>
      <c r="G71" s="175"/>
      <c r="H71" s="175"/>
      <c r="I71" s="175"/>
      <c r="J71" s="175"/>
      <c r="K71" s="175"/>
      <c r="L71" s="175"/>
      <c r="M71" s="175"/>
      <c r="N71" s="161"/>
      <c r="O71" s="161"/>
      <c r="P71" s="161"/>
      <c r="Q71" s="161"/>
      <c r="R71" s="161"/>
      <c r="S71" s="161"/>
      <c r="T71" s="162"/>
      <c r="U71" s="161"/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138</v>
      </c>
      <c r="AF71" s="151">
        <v>0</v>
      </c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52"/>
      <c r="B72" s="158"/>
      <c r="C72" s="198" t="s">
        <v>214</v>
      </c>
      <c r="D72" s="163"/>
      <c r="E72" s="170">
        <v>1.25</v>
      </c>
      <c r="F72" s="175"/>
      <c r="G72" s="175"/>
      <c r="H72" s="175"/>
      <c r="I72" s="175"/>
      <c r="J72" s="175"/>
      <c r="K72" s="175"/>
      <c r="L72" s="175"/>
      <c r="M72" s="175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138</v>
      </c>
      <c r="AF72" s="151">
        <v>0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5">
      <c r="A73" s="152">
        <v>22</v>
      </c>
      <c r="B73" s="158" t="s">
        <v>215</v>
      </c>
      <c r="C73" s="197" t="s">
        <v>216</v>
      </c>
      <c r="D73" s="160" t="s">
        <v>162</v>
      </c>
      <c r="E73" s="169">
        <v>2.25</v>
      </c>
      <c r="F73" s="174"/>
      <c r="G73" s="175">
        <f>ROUND(E73*F73,2)</f>
        <v>0</v>
      </c>
      <c r="H73" s="175"/>
      <c r="I73" s="175">
        <f>ROUND(E73*H73,2)</f>
        <v>0</v>
      </c>
      <c r="J73" s="175"/>
      <c r="K73" s="175">
        <f>ROUND(E73*J73,2)</f>
        <v>0</v>
      </c>
      <c r="L73" s="175">
        <v>21</v>
      </c>
      <c r="M73" s="175">
        <f>G73*(1+L73/100)</f>
        <v>0</v>
      </c>
      <c r="N73" s="161">
        <v>4.8999999999999998E-4</v>
      </c>
      <c r="O73" s="161">
        <f>ROUND(E73*N73,5)</f>
        <v>1.1000000000000001E-3</v>
      </c>
      <c r="P73" s="161">
        <v>5.3999999999999999E-2</v>
      </c>
      <c r="Q73" s="161">
        <f>ROUND(E73*P73,5)</f>
        <v>0.1215</v>
      </c>
      <c r="R73" s="161"/>
      <c r="S73" s="161"/>
      <c r="T73" s="162">
        <v>0.72899999999999998</v>
      </c>
      <c r="U73" s="161">
        <f>ROUND(E73*T73,2)</f>
        <v>1.64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136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52"/>
      <c r="B74" s="158"/>
      <c r="C74" s="198" t="s">
        <v>217</v>
      </c>
      <c r="D74" s="163"/>
      <c r="E74" s="170">
        <v>2.25</v>
      </c>
      <c r="F74" s="175"/>
      <c r="G74" s="175"/>
      <c r="H74" s="175"/>
      <c r="I74" s="175"/>
      <c r="J74" s="175"/>
      <c r="K74" s="175"/>
      <c r="L74" s="175"/>
      <c r="M74" s="175"/>
      <c r="N74" s="161"/>
      <c r="O74" s="161"/>
      <c r="P74" s="161"/>
      <c r="Q74" s="161"/>
      <c r="R74" s="161"/>
      <c r="S74" s="161"/>
      <c r="T74" s="162"/>
      <c r="U74" s="161"/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138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5">
      <c r="A75" s="152">
        <v>23</v>
      </c>
      <c r="B75" s="158" t="s">
        <v>218</v>
      </c>
      <c r="C75" s="197" t="s">
        <v>219</v>
      </c>
      <c r="D75" s="160" t="s">
        <v>162</v>
      </c>
      <c r="E75" s="169">
        <v>1.5</v>
      </c>
      <c r="F75" s="174"/>
      <c r="G75" s="175">
        <f>ROUND(E75*F75,2)</f>
        <v>0</v>
      </c>
      <c r="H75" s="175"/>
      <c r="I75" s="175">
        <f>ROUND(E75*H75,2)</f>
        <v>0</v>
      </c>
      <c r="J75" s="175"/>
      <c r="K75" s="175">
        <f>ROUND(E75*J75,2)</f>
        <v>0</v>
      </c>
      <c r="L75" s="175">
        <v>21</v>
      </c>
      <c r="M75" s="175">
        <f>G75*(1+L75/100)</f>
        <v>0</v>
      </c>
      <c r="N75" s="161">
        <v>0</v>
      </c>
      <c r="O75" s="161">
        <f>ROUND(E75*N75,5)</f>
        <v>0</v>
      </c>
      <c r="P75" s="161">
        <v>1.7700000000000001E-3</v>
      </c>
      <c r="Q75" s="161">
        <f>ROUND(E75*P75,5)</f>
        <v>2.66E-3</v>
      </c>
      <c r="R75" s="161"/>
      <c r="S75" s="161"/>
      <c r="T75" s="162">
        <v>2.5</v>
      </c>
      <c r="U75" s="161">
        <f>ROUND(E75*T75,2)</f>
        <v>3.75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136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52"/>
      <c r="B76" s="158"/>
      <c r="C76" s="198" t="s">
        <v>220</v>
      </c>
      <c r="D76" s="163"/>
      <c r="E76" s="170">
        <v>0.5</v>
      </c>
      <c r="F76" s="175"/>
      <c r="G76" s="175"/>
      <c r="H76" s="175"/>
      <c r="I76" s="175"/>
      <c r="J76" s="175"/>
      <c r="K76" s="175"/>
      <c r="L76" s="175"/>
      <c r="M76" s="175"/>
      <c r="N76" s="161"/>
      <c r="O76" s="161"/>
      <c r="P76" s="161"/>
      <c r="Q76" s="161"/>
      <c r="R76" s="161"/>
      <c r="S76" s="161"/>
      <c r="T76" s="162"/>
      <c r="U76" s="161"/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138</v>
      </c>
      <c r="AF76" s="151">
        <v>0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5">
      <c r="A77" s="152"/>
      <c r="B77" s="158"/>
      <c r="C77" s="198" t="s">
        <v>221</v>
      </c>
      <c r="D77" s="163"/>
      <c r="E77" s="170">
        <v>1</v>
      </c>
      <c r="F77" s="175"/>
      <c r="G77" s="175"/>
      <c r="H77" s="175"/>
      <c r="I77" s="175"/>
      <c r="J77" s="175"/>
      <c r="K77" s="175"/>
      <c r="L77" s="175"/>
      <c r="M77" s="175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138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5">
      <c r="A78" s="152">
        <v>24</v>
      </c>
      <c r="B78" s="158" t="s">
        <v>222</v>
      </c>
      <c r="C78" s="197" t="s">
        <v>223</v>
      </c>
      <c r="D78" s="160" t="s">
        <v>162</v>
      </c>
      <c r="E78" s="169">
        <v>1.5</v>
      </c>
      <c r="F78" s="174"/>
      <c r="G78" s="175">
        <f>ROUND(E78*F78,2)</f>
        <v>0</v>
      </c>
      <c r="H78" s="175"/>
      <c r="I78" s="175">
        <f>ROUND(E78*H78,2)</f>
        <v>0</v>
      </c>
      <c r="J78" s="175"/>
      <c r="K78" s="175">
        <f>ROUND(E78*J78,2)</f>
        <v>0</v>
      </c>
      <c r="L78" s="175">
        <v>21</v>
      </c>
      <c r="M78" s="175">
        <f>G78*(1+L78/100)</f>
        <v>0</v>
      </c>
      <c r="N78" s="161">
        <v>0</v>
      </c>
      <c r="O78" s="161">
        <f>ROUND(E78*N78,5)</f>
        <v>0</v>
      </c>
      <c r="P78" s="161">
        <v>7.0699999999999999E-3</v>
      </c>
      <c r="Q78" s="161">
        <f>ROUND(E78*P78,5)</f>
        <v>1.061E-2</v>
      </c>
      <c r="R78" s="161"/>
      <c r="S78" s="161"/>
      <c r="T78" s="162">
        <v>2.5499999999999998</v>
      </c>
      <c r="U78" s="161">
        <f>ROUND(E78*T78,2)</f>
        <v>3.83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136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52"/>
      <c r="B79" s="158"/>
      <c r="C79" s="198" t="s">
        <v>224</v>
      </c>
      <c r="D79" s="163"/>
      <c r="E79" s="170">
        <v>0.5</v>
      </c>
      <c r="F79" s="175"/>
      <c r="G79" s="175"/>
      <c r="H79" s="175"/>
      <c r="I79" s="175"/>
      <c r="J79" s="175"/>
      <c r="K79" s="175"/>
      <c r="L79" s="175"/>
      <c r="M79" s="175"/>
      <c r="N79" s="161"/>
      <c r="O79" s="161"/>
      <c r="P79" s="161"/>
      <c r="Q79" s="161"/>
      <c r="R79" s="161"/>
      <c r="S79" s="161"/>
      <c r="T79" s="162"/>
      <c r="U79" s="161"/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138</v>
      </c>
      <c r="AF79" s="151">
        <v>0</v>
      </c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52"/>
      <c r="B80" s="158"/>
      <c r="C80" s="198" t="s">
        <v>225</v>
      </c>
      <c r="D80" s="163"/>
      <c r="E80" s="170">
        <v>1</v>
      </c>
      <c r="F80" s="175"/>
      <c r="G80" s="175"/>
      <c r="H80" s="175"/>
      <c r="I80" s="175"/>
      <c r="J80" s="175"/>
      <c r="K80" s="175"/>
      <c r="L80" s="175"/>
      <c r="M80" s="175"/>
      <c r="N80" s="161"/>
      <c r="O80" s="161"/>
      <c r="P80" s="161"/>
      <c r="Q80" s="161"/>
      <c r="R80" s="161"/>
      <c r="S80" s="161"/>
      <c r="T80" s="162"/>
      <c r="U80" s="161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138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5">
      <c r="A81" s="152">
        <v>25</v>
      </c>
      <c r="B81" s="158" t="s">
        <v>226</v>
      </c>
      <c r="C81" s="197" t="s">
        <v>227</v>
      </c>
      <c r="D81" s="160" t="s">
        <v>162</v>
      </c>
      <c r="E81" s="169">
        <v>0.5</v>
      </c>
      <c r="F81" s="174"/>
      <c r="G81" s="175">
        <f>ROUND(E81*F81,2)</f>
        <v>0</v>
      </c>
      <c r="H81" s="175"/>
      <c r="I81" s="175">
        <f>ROUND(E81*H81,2)</f>
        <v>0</v>
      </c>
      <c r="J81" s="175"/>
      <c r="K81" s="175">
        <f>ROUND(E81*J81,2)</f>
        <v>0</v>
      </c>
      <c r="L81" s="175">
        <v>21</v>
      </c>
      <c r="M81" s="175">
        <f>G81*(1+L81/100)</f>
        <v>0</v>
      </c>
      <c r="N81" s="161">
        <v>0</v>
      </c>
      <c r="O81" s="161">
        <f>ROUND(E81*N81,5)</f>
        <v>0</v>
      </c>
      <c r="P81" s="161">
        <v>1.9630000000000002E-2</v>
      </c>
      <c r="Q81" s="161">
        <f>ROUND(E81*P81,5)</f>
        <v>9.8200000000000006E-3</v>
      </c>
      <c r="R81" s="161"/>
      <c r="S81" s="161"/>
      <c r="T81" s="162">
        <v>3.25</v>
      </c>
      <c r="U81" s="161">
        <f>ROUND(E81*T81,2)</f>
        <v>1.63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136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5">
      <c r="A82" s="152"/>
      <c r="B82" s="158"/>
      <c r="C82" s="198" t="s">
        <v>228</v>
      </c>
      <c r="D82" s="163"/>
      <c r="E82" s="170">
        <v>0.5</v>
      </c>
      <c r="F82" s="175"/>
      <c r="G82" s="175"/>
      <c r="H82" s="175"/>
      <c r="I82" s="175"/>
      <c r="J82" s="175"/>
      <c r="K82" s="175"/>
      <c r="L82" s="175"/>
      <c r="M82" s="175"/>
      <c r="N82" s="161"/>
      <c r="O82" s="161"/>
      <c r="P82" s="161"/>
      <c r="Q82" s="161"/>
      <c r="R82" s="161"/>
      <c r="S82" s="161"/>
      <c r="T82" s="162"/>
      <c r="U82" s="161"/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138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5">
      <c r="A83" s="152">
        <v>26</v>
      </c>
      <c r="B83" s="158" t="s">
        <v>229</v>
      </c>
      <c r="C83" s="197" t="s">
        <v>230</v>
      </c>
      <c r="D83" s="160" t="s">
        <v>162</v>
      </c>
      <c r="E83" s="169">
        <v>1.5</v>
      </c>
      <c r="F83" s="174"/>
      <c r="G83" s="175">
        <f>ROUND(E83*F83,2)</f>
        <v>0</v>
      </c>
      <c r="H83" s="175"/>
      <c r="I83" s="175">
        <f>ROUND(E83*H83,2)</f>
        <v>0</v>
      </c>
      <c r="J83" s="175"/>
      <c r="K83" s="175">
        <f>ROUND(E83*J83,2)</f>
        <v>0</v>
      </c>
      <c r="L83" s="175">
        <v>21</v>
      </c>
      <c r="M83" s="175">
        <f>G83*(1+L83/100)</f>
        <v>0</v>
      </c>
      <c r="N83" s="161">
        <v>0</v>
      </c>
      <c r="O83" s="161">
        <f>ROUND(E83*N83,5)</f>
        <v>0</v>
      </c>
      <c r="P83" s="161">
        <v>3.3169999999999998E-2</v>
      </c>
      <c r="Q83" s="161">
        <f>ROUND(E83*P83,5)</f>
        <v>4.9759999999999999E-2</v>
      </c>
      <c r="R83" s="161"/>
      <c r="S83" s="161"/>
      <c r="T83" s="162">
        <v>3.9</v>
      </c>
      <c r="U83" s="161">
        <f>ROUND(E83*T83,2)</f>
        <v>5.85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136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5">
      <c r="A84" s="152"/>
      <c r="B84" s="158"/>
      <c r="C84" s="198" t="s">
        <v>231</v>
      </c>
      <c r="D84" s="163"/>
      <c r="E84" s="170">
        <v>1.5</v>
      </c>
      <c r="F84" s="175"/>
      <c r="G84" s="175"/>
      <c r="H84" s="175"/>
      <c r="I84" s="175"/>
      <c r="J84" s="175"/>
      <c r="K84" s="175"/>
      <c r="L84" s="175"/>
      <c r="M84" s="175"/>
      <c r="N84" s="161"/>
      <c r="O84" s="161"/>
      <c r="P84" s="161"/>
      <c r="Q84" s="161"/>
      <c r="R84" s="161"/>
      <c r="S84" s="161"/>
      <c r="T84" s="162"/>
      <c r="U84" s="161"/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138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x14ac:dyDescent="0.25">
      <c r="A85" s="153" t="s">
        <v>131</v>
      </c>
      <c r="B85" s="159" t="s">
        <v>72</v>
      </c>
      <c r="C85" s="199" t="s">
        <v>73</v>
      </c>
      <c r="D85" s="164"/>
      <c r="E85" s="171"/>
      <c r="F85" s="176"/>
      <c r="G85" s="176">
        <f>SUMIF(AE86:AE87,"&lt;&gt;NOR",G86:G87)</f>
        <v>0</v>
      </c>
      <c r="H85" s="176"/>
      <c r="I85" s="176">
        <f>SUM(I86:I87)</f>
        <v>0</v>
      </c>
      <c r="J85" s="176"/>
      <c r="K85" s="176">
        <f>SUM(K86:K87)</f>
        <v>0</v>
      </c>
      <c r="L85" s="176"/>
      <c r="M85" s="176">
        <f>SUM(M86:M87)</f>
        <v>0</v>
      </c>
      <c r="N85" s="165"/>
      <c r="O85" s="165">
        <f>SUM(O86:O87)</f>
        <v>0</v>
      </c>
      <c r="P85" s="165"/>
      <c r="Q85" s="165">
        <f>SUM(Q86:Q87)</f>
        <v>0</v>
      </c>
      <c r="R85" s="165"/>
      <c r="S85" s="165"/>
      <c r="T85" s="166"/>
      <c r="U85" s="165">
        <f>SUM(U86:U87)</f>
        <v>30.93</v>
      </c>
      <c r="W85" s="151"/>
      <c r="AE85" t="s">
        <v>132</v>
      </c>
    </row>
    <row r="86" spans="1:60" outlineLevel="1" x14ac:dyDescent="0.25">
      <c r="A86" s="152">
        <v>27</v>
      </c>
      <c r="B86" s="158" t="s">
        <v>232</v>
      </c>
      <c r="C86" s="197" t="s">
        <v>233</v>
      </c>
      <c r="D86" s="160" t="s">
        <v>234</v>
      </c>
      <c r="E86" s="169">
        <v>16.349999999999998</v>
      </c>
      <c r="F86" s="174"/>
      <c r="G86" s="175">
        <f>ROUND(E86*F86,2)</f>
        <v>0</v>
      </c>
      <c r="H86" s="175"/>
      <c r="I86" s="175">
        <f>ROUND(E86*H86,2)</f>
        <v>0</v>
      </c>
      <c r="J86" s="175"/>
      <c r="K86" s="175">
        <f>ROUND(E86*J86,2)</f>
        <v>0</v>
      </c>
      <c r="L86" s="175">
        <v>21</v>
      </c>
      <c r="M86" s="175">
        <f>G86*(1+L86/100)</f>
        <v>0</v>
      </c>
      <c r="N86" s="161">
        <v>0</v>
      </c>
      <c r="O86" s="161">
        <f>ROUND(E86*N86,5)</f>
        <v>0</v>
      </c>
      <c r="P86" s="161">
        <v>0</v>
      </c>
      <c r="Q86" s="161">
        <f>ROUND(E86*P86,5)</f>
        <v>0</v>
      </c>
      <c r="R86" s="161"/>
      <c r="S86" s="161"/>
      <c r="T86" s="162">
        <v>1.8919999999999999</v>
      </c>
      <c r="U86" s="161">
        <f>ROUND(E86*T86,2)</f>
        <v>30.93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136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5">
      <c r="A87" s="152"/>
      <c r="B87" s="158"/>
      <c r="C87" s="198" t="s">
        <v>235</v>
      </c>
      <c r="D87" s="163"/>
      <c r="E87" s="170">
        <v>16.350000000000001</v>
      </c>
      <c r="F87" s="175"/>
      <c r="G87" s="175"/>
      <c r="H87" s="175"/>
      <c r="I87" s="175"/>
      <c r="J87" s="175"/>
      <c r="K87" s="175"/>
      <c r="L87" s="175"/>
      <c r="M87" s="175"/>
      <c r="N87" s="161"/>
      <c r="O87" s="161"/>
      <c r="P87" s="161"/>
      <c r="Q87" s="161"/>
      <c r="R87" s="161"/>
      <c r="S87" s="161"/>
      <c r="T87" s="162"/>
      <c r="U87" s="161"/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138</v>
      </c>
      <c r="AF87" s="151">
        <v>0</v>
      </c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5">
      <c r="A88" s="153" t="s">
        <v>131</v>
      </c>
      <c r="B88" s="159" t="s">
        <v>74</v>
      </c>
      <c r="C88" s="199" t="s">
        <v>75</v>
      </c>
      <c r="D88" s="164"/>
      <c r="E88" s="171"/>
      <c r="F88" s="176"/>
      <c r="G88" s="176">
        <f>SUMIF(AE89:AE98,"&lt;&gt;NOR",G89:G98)</f>
        <v>0</v>
      </c>
      <c r="H88" s="176"/>
      <c r="I88" s="176">
        <f>SUM(I89:I98)</f>
        <v>0</v>
      </c>
      <c r="J88" s="176"/>
      <c r="K88" s="176">
        <f>SUM(K89:K98)</f>
        <v>0</v>
      </c>
      <c r="L88" s="176"/>
      <c r="M88" s="176">
        <f>SUM(M89:M98)</f>
        <v>0</v>
      </c>
      <c r="N88" s="165"/>
      <c r="O88" s="165">
        <f>SUM(O89:O98)</f>
        <v>0.36508000000000002</v>
      </c>
      <c r="P88" s="165"/>
      <c r="Q88" s="165">
        <f>SUM(Q89:Q98)</f>
        <v>0</v>
      </c>
      <c r="R88" s="165"/>
      <c r="S88" s="165"/>
      <c r="T88" s="166"/>
      <c r="U88" s="165">
        <f>SUM(U89:U98)</f>
        <v>48.379999999999995</v>
      </c>
      <c r="W88" s="151"/>
      <c r="AE88" t="s">
        <v>132</v>
      </c>
    </row>
    <row r="89" spans="1:60" outlineLevel="1" x14ac:dyDescent="0.25">
      <c r="A89" s="152">
        <v>28</v>
      </c>
      <c r="B89" s="158" t="s">
        <v>236</v>
      </c>
      <c r="C89" s="197" t="s">
        <v>237</v>
      </c>
      <c r="D89" s="160" t="s">
        <v>141</v>
      </c>
      <c r="E89" s="169">
        <v>90.7</v>
      </c>
      <c r="F89" s="174"/>
      <c r="G89" s="175">
        <f>ROUND(E89*F89,2)</f>
        <v>0</v>
      </c>
      <c r="H89" s="175"/>
      <c r="I89" s="175">
        <f>ROUND(E89*H89,2)</f>
        <v>0</v>
      </c>
      <c r="J89" s="175"/>
      <c r="K89" s="175">
        <f>ROUND(E89*J89,2)</f>
        <v>0</v>
      </c>
      <c r="L89" s="175">
        <v>21</v>
      </c>
      <c r="M89" s="175">
        <f>G89*(1+L89/100)</f>
        <v>0</v>
      </c>
      <c r="N89" s="161">
        <v>2.1000000000000001E-4</v>
      </c>
      <c r="O89" s="161">
        <f>ROUND(E89*N89,5)</f>
        <v>1.9050000000000001E-2</v>
      </c>
      <c r="P89" s="161">
        <v>0</v>
      </c>
      <c r="Q89" s="161">
        <f>ROUND(E89*P89,5)</f>
        <v>0</v>
      </c>
      <c r="R89" s="161"/>
      <c r="S89" s="161"/>
      <c r="T89" s="162">
        <v>9.5000000000000001E-2</v>
      </c>
      <c r="U89" s="161">
        <f>ROUND(E89*T89,2)</f>
        <v>8.6199999999999992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136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0.399999999999999" outlineLevel="1" x14ac:dyDescent="0.25">
      <c r="A90" s="152">
        <v>29</v>
      </c>
      <c r="B90" s="158" t="s">
        <v>238</v>
      </c>
      <c r="C90" s="197" t="s">
        <v>239</v>
      </c>
      <c r="D90" s="160" t="s">
        <v>141</v>
      </c>
      <c r="E90" s="169">
        <v>90.697999999999993</v>
      </c>
      <c r="F90" s="174"/>
      <c r="G90" s="175">
        <f>ROUND(E90*F90,2)</f>
        <v>0</v>
      </c>
      <c r="H90" s="175"/>
      <c r="I90" s="175">
        <f>ROUND(E90*H90,2)</f>
        <v>0</v>
      </c>
      <c r="J90" s="175"/>
      <c r="K90" s="175">
        <f>ROUND(E90*J90,2)</f>
        <v>0</v>
      </c>
      <c r="L90" s="175">
        <v>21</v>
      </c>
      <c r="M90" s="175">
        <f>G90*(1+L90/100)</f>
        <v>0</v>
      </c>
      <c r="N90" s="161">
        <v>3.6800000000000001E-3</v>
      </c>
      <c r="O90" s="161">
        <f>ROUND(E90*N90,5)</f>
        <v>0.33377000000000001</v>
      </c>
      <c r="P90" s="161">
        <v>0</v>
      </c>
      <c r="Q90" s="161">
        <f>ROUND(E90*P90,5)</f>
        <v>0</v>
      </c>
      <c r="R90" s="161"/>
      <c r="S90" s="161"/>
      <c r="T90" s="162">
        <v>0.38500000000000001</v>
      </c>
      <c r="U90" s="161">
        <f>ROUND(E90*T90,2)</f>
        <v>34.92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136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5">
      <c r="A91" s="152"/>
      <c r="B91" s="158"/>
      <c r="C91" s="198" t="s">
        <v>240</v>
      </c>
      <c r="D91" s="163"/>
      <c r="E91" s="170">
        <v>79.7</v>
      </c>
      <c r="F91" s="175"/>
      <c r="G91" s="175"/>
      <c r="H91" s="175"/>
      <c r="I91" s="175"/>
      <c r="J91" s="175"/>
      <c r="K91" s="175"/>
      <c r="L91" s="175"/>
      <c r="M91" s="175"/>
      <c r="N91" s="161"/>
      <c r="O91" s="161"/>
      <c r="P91" s="161"/>
      <c r="Q91" s="161"/>
      <c r="R91" s="161"/>
      <c r="S91" s="161"/>
      <c r="T91" s="162"/>
      <c r="U91" s="161"/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138</v>
      </c>
      <c r="AF91" s="151">
        <v>0</v>
      </c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5">
      <c r="A92" s="152"/>
      <c r="B92" s="158"/>
      <c r="C92" s="198" t="s">
        <v>241</v>
      </c>
      <c r="D92" s="163"/>
      <c r="E92" s="170"/>
      <c r="F92" s="175"/>
      <c r="G92" s="175"/>
      <c r="H92" s="175"/>
      <c r="I92" s="175"/>
      <c r="J92" s="175"/>
      <c r="K92" s="175"/>
      <c r="L92" s="175"/>
      <c r="M92" s="175"/>
      <c r="N92" s="161"/>
      <c r="O92" s="161"/>
      <c r="P92" s="161"/>
      <c r="Q92" s="161"/>
      <c r="R92" s="161"/>
      <c r="S92" s="161"/>
      <c r="T92" s="162"/>
      <c r="U92" s="161"/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138</v>
      </c>
      <c r="AF92" s="151">
        <v>0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0.399999999999999" outlineLevel="1" x14ac:dyDescent="0.25">
      <c r="A93" s="152"/>
      <c r="B93" s="158"/>
      <c r="C93" s="198" t="s">
        <v>242</v>
      </c>
      <c r="D93" s="163"/>
      <c r="E93" s="170">
        <v>10.997999999999999</v>
      </c>
      <c r="F93" s="175"/>
      <c r="G93" s="175"/>
      <c r="H93" s="175"/>
      <c r="I93" s="175"/>
      <c r="J93" s="175"/>
      <c r="K93" s="175"/>
      <c r="L93" s="175"/>
      <c r="M93" s="175"/>
      <c r="N93" s="161"/>
      <c r="O93" s="161"/>
      <c r="P93" s="161"/>
      <c r="Q93" s="161"/>
      <c r="R93" s="161"/>
      <c r="S93" s="161"/>
      <c r="T93" s="162"/>
      <c r="U93" s="161"/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138</v>
      </c>
      <c r="AF93" s="151">
        <v>0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5">
      <c r="A94" s="152">
        <v>30</v>
      </c>
      <c r="B94" s="158" t="s">
        <v>243</v>
      </c>
      <c r="C94" s="197" t="s">
        <v>244</v>
      </c>
      <c r="D94" s="160" t="s">
        <v>162</v>
      </c>
      <c r="E94" s="169">
        <v>36.659999999999997</v>
      </c>
      <c r="F94" s="174"/>
      <c r="G94" s="175">
        <f>ROUND(E94*F94,2)</f>
        <v>0</v>
      </c>
      <c r="H94" s="175"/>
      <c r="I94" s="175">
        <f>ROUND(E94*H94,2)</f>
        <v>0</v>
      </c>
      <c r="J94" s="175"/>
      <c r="K94" s="175">
        <f>ROUND(E94*J94,2)</f>
        <v>0</v>
      </c>
      <c r="L94" s="175">
        <v>21</v>
      </c>
      <c r="M94" s="175">
        <f>G94*(1+L94/100)</f>
        <v>0</v>
      </c>
      <c r="N94" s="161">
        <v>3.2000000000000003E-4</v>
      </c>
      <c r="O94" s="161">
        <f>ROUND(E94*N94,5)</f>
        <v>1.1730000000000001E-2</v>
      </c>
      <c r="P94" s="161">
        <v>0</v>
      </c>
      <c r="Q94" s="161">
        <f>ROUND(E94*P94,5)</f>
        <v>0</v>
      </c>
      <c r="R94" s="161"/>
      <c r="S94" s="161"/>
      <c r="T94" s="162">
        <v>0.11</v>
      </c>
      <c r="U94" s="161">
        <f>ROUND(E94*T94,2)</f>
        <v>4.03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136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0.399999999999999" outlineLevel="1" x14ac:dyDescent="0.25">
      <c r="A95" s="152"/>
      <c r="B95" s="158"/>
      <c r="C95" s="198" t="s">
        <v>245</v>
      </c>
      <c r="D95" s="163"/>
      <c r="E95" s="170">
        <v>36.659999999999997</v>
      </c>
      <c r="F95" s="175"/>
      <c r="G95" s="175"/>
      <c r="H95" s="175"/>
      <c r="I95" s="175"/>
      <c r="J95" s="175"/>
      <c r="K95" s="175"/>
      <c r="L95" s="175"/>
      <c r="M95" s="175"/>
      <c r="N95" s="161"/>
      <c r="O95" s="161"/>
      <c r="P95" s="161"/>
      <c r="Q95" s="161"/>
      <c r="R95" s="161"/>
      <c r="S95" s="161"/>
      <c r="T95" s="162"/>
      <c r="U95" s="161"/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138</v>
      </c>
      <c r="AF95" s="151">
        <v>0</v>
      </c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5">
      <c r="A96" s="152">
        <v>31</v>
      </c>
      <c r="B96" s="158" t="s">
        <v>246</v>
      </c>
      <c r="C96" s="197" t="s">
        <v>247</v>
      </c>
      <c r="D96" s="160" t="s">
        <v>162</v>
      </c>
      <c r="E96" s="169">
        <v>1.65</v>
      </c>
      <c r="F96" s="174"/>
      <c r="G96" s="175">
        <f>ROUND(E96*F96,2)</f>
        <v>0</v>
      </c>
      <c r="H96" s="175"/>
      <c r="I96" s="175">
        <f>ROUND(E96*H96,2)</f>
        <v>0</v>
      </c>
      <c r="J96" s="175"/>
      <c r="K96" s="175">
        <f>ROUND(E96*J96,2)</f>
        <v>0</v>
      </c>
      <c r="L96" s="175">
        <v>21</v>
      </c>
      <c r="M96" s="175">
        <f>G96*(1+L96/100)</f>
        <v>0</v>
      </c>
      <c r="N96" s="161">
        <v>3.2000000000000003E-4</v>
      </c>
      <c r="O96" s="161">
        <f>ROUND(E96*N96,5)</f>
        <v>5.2999999999999998E-4</v>
      </c>
      <c r="P96" s="161">
        <v>0</v>
      </c>
      <c r="Q96" s="161">
        <f>ROUND(E96*P96,5)</f>
        <v>0</v>
      </c>
      <c r="R96" s="161"/>
      <c r="S96" s="161"/>
      <c r="T96" s="162">
        <v>0.14000000000000001</v>
      </c>
      <c r="U96" s="161">
        <f>ROUND(E96*T96,2)</f>
        <v>0.23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136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5">
      <c r="A97" s="152"/>
      <c r="B97" s="158"/>
      <c r="C97" s="198" t="s">
        <v>248</v>
      </c>
      <c r="D97" s="163"/>
      <c r="E97" s="170">
        <v>1.65</v>
      </c>
      <c r="F97" s="175"/>
      <c r="G97" s="175"/>
      <c r="H97" s="175"/>
      <c r="I97" s="175"/>
      <c r="J97" s="175"/>
      <c r="K97" s="175"/>
      <c r="L97" s="175"/>
      <c r="M97" s="175"/>
      <c r="N97" s="161"/>
      <c r="O97" s="161"/>
      <c r="P97" s="161"/>
      <c r="Q97" s="161"/>
      <c r="R97" s="161"/>
      <c r="S97" s="161"/>
      <c r="T97" s="162"/>
      <c r="U97" s="161"/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138</v>
      </c>
      <c r="AF97" s="151">
        <v>0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5">
      <c r="A98" s="152">
        <v>32</v>
      </c>
      <c r="B98" s="158" t="s">
        <v>249</v>
      </c>
      <c r="C98" s="197" t="s">
        <v>250</v>
      </c>
      <c r="D98" s="160" t="s">
        <v>234</v>
      </c>
      <c r="E98" s="169">
        <v>0.36499999999999999</v>
      </c>
      <c r="F98" s="174"/>
      <c r="G98" s="175">
        <f>ROUND(E98*F98,2)</f>
        <v>0</v>
      </c>
      <c r="H98" s="175"/>
      <c r="I98" s="175">
        <f>ROUND(E98*H98,2)</f>
        <v>0</v>
      </c>
      <c r="J98" s="175"/>
      <c r="K98" s="175">
        <f>ROUND(E98*J98,2)</f>
        <v>0</v>
      </c>
      <c r="L98" s="175">
        <v>21</v>
      </c>
      <c r="M98" s="175">
        <f>G98*(1+L98/100)</f>
        <v>0</v>
      </c>
      <c r="N98" s="161">
        <v>0</v>
      </c>
      <c r="O98" s="161">
        <f>ROUND(E98*N98,5)</f>
        <v>0</v>
      </c>
      <c r="P98" s="161">
        <v>0</v>
      </c>
      <c r="Q98" s="161">
        <f>ROUND(E98*P98,5)</f>
        <v>0</v>
      </c>
      <c r="R98" s="161"/>
      <c r="S98" s="161"/>
      <c r="T98" s="162">
        <v>1.5980000000000001</v>
      </c>
      <c r="U98" s="161">
        <f>ROUND(E98*T98,2)</f>
        <v>0.57999999999999996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136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5">
      <c r="A99" s="153" t="s">
        <v>131</v>
      </c>
      <c r="B99" s="159" t="s">
        <v>76</v>
      </c>
      <c r="C99" s="199" t="s">
        <v>77</v>
      </c>
      <c r="D99" s="164"/>
      <c r="E99" s="171"/>
      <c r="F99" s="176"/>
      <c r="G99" s="176">
        <f>SUMIF(AE100:AE125,"&lt;&gt;NOR",G100:G125)</f>
        <v>0</v>
      </c>
      <c r="H99" s="176"/>
      <c r="I99" s="176">
        <f>SUM(I100:I125)</f>
        <v>0</v>
      </c>
      <c r="J99" s="176"/>
      <c r="K99" s="176">
        <f>SUM(K100:K125)</f>
        <v>0</v>
      </c>
      <c r="L99" s="176"/>
      <c r="M99" s="176">
        <f>SUM(M100:M125)</f>
        <v>0</v>
      </c>
      <c r="N99" s="165"/>
      <c r="O99" s="165">
        <f>SUM(O100:O125)</f>
        <v>3.7790000000000004E-2</v>
      </c>
      <c r="P99" s="165"/>
      <c r="Q99" s="165">
        <f>SUM(Q100:Q125)</f>
        <v>3.9600000000000003E-2</v>
      </c>
      <c r="R99" s="165"/>
      <c r="S99" s="165"/>
      <c r="T99" s="166"/>
      <c r="U99" s="165">
        <f>SUM(U100:U125)</f>
        <v>32.010000000000005</v>
      </c>
      <c r="W99" s="151"/>
      <c r="AE99" t="s">
        <v>132</v>
      </c>
    </row>
    <row r="100" spans="1:60" outlineLevel="1" x14ac:dyDescent="0.25">
      <c r="A100" s="152">
        <v>33</v>
      </c>
      <c r="B100" s="158" t="s">
        <v>251</v>
      </c>
      <c r="C100" s="197" t="s">
        <v>252</v>
      </c>
      <c r="D100" s="160" t="s">
        <v>162</v>
      </c>
      <c r="E100" s="169">
        <v>17.89</v>
      </c>
      <c r="F100" s="174"/>
      <c r="G100" s="175">
        <f>ROUND(E100*F100,2)</f>
        <v>0</v>
      </c>
      <c r="H100" s="175"/>
      <c r="I100" s="175">
        <f>ROUND(E100*H100,2)</f>
        <v>0</v>
      </c>
      <c r="J100" s="175"/>
      <c r="K100" s="175">
        <f>ROUND(E100*J100,2)</f>
        <v>0</v>
      </c>
      <c r="L100" s="175">
        <v>21</v>
      </c>
      <c r="M100" s="175">
        <f>G100*(1+L100/100)</f>
        <v>0</v>
      </c>
      <c r="N100" s="161">
        <v>1.5200000000000001E-3</v>
      </c>
      <c r="O100" s="161">
        <f>ROUND(E100*N100,5)</f>
        <v>2.7189999999999999E-2</v>
      </c>
      <c r="P100" s="161">
        <v>0</v>
      </c>
      <c r="Q100" s="161">
        <f>ROUND(E100*P100,5)</f>
        <v>0</v>
      </c>
      <c r="R100" s="161"/>
      <c r="S100" s="161"/>
      <c r="T100" s="162">
        <v>1.173</v>
      </c>
      <c r="U100" s="161">
        <f>ROUND(E100*T100,2)</f>
        <v>20.98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136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5">
      <c r="A101" s="152"/>
      <c r="B101" s="158"/>
      <c r="C101" s="198" t="s">
        <v>253</v>
      </c>
      <c r="D101" s="163"/>
      <c r="E101" s="170"/>
      <c r="F101" s="175"/>
      <c r="G101" s="175"/>
      <c r="H101" s="175"/>
      <c r="I101" s="175"/>
      <c r="J101" s="175"/>
      <c r="K101" s="175"/>
      <c r="L101" s="175"/>
      <c r="M101" s="175"/>
      <c r="N101" s="161"/>
      <c r="O101" s="161"/>
      <c r="P101" s="161"/>
      <c r="Q101" s="161"/>
      <c r="R101" s="161"/>
      <c r="S101" s="161"/>
      <c r="T101" s="162"/>
      <c r="U101" s="16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138</v>
      </c>
      <c r="AF101" s="151">
        <v>0</v>
      </c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5">
      <c r="A102" s="152"/>
      <c r="B102" s="158"/>
      <c r="C102" s="198" t="s">
        <v>254</v>
      </c>
      <c r="D102" s="163"/>
      <c r="E102" s="170">
        <v>2.25</v>
      </c>
      <c r="F102" s="175"/>
      <c r="G102" s="175"/>
      <c r="H102" s="175"/>
      <c r="I102" s="175"/>
      <c r="J102" s="175"/>
      <c r="K102" s="175"/>
      <c r="L102" s="175"/>
      <c r="M102" s="175"/>
      <c r="N102" s="161"/>
      <c r="O102" s="161"/>
      <c r="P102" s="161"/>
      <c r="Q102" s="161"/>
      <c r="R102" s="161"/>
      <c r="S102" s="161"/>
      <c r="T102" s="162"/>
      <c r="U102" s="16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138</v>
      </c>
      <c r="AF102" s="151">
        <v>0</v>
      </c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5">
      <c r="A103" s="152"/>
      <c r="B103" s="158"/>
      <c r="C103" s="198" t="s">
        <v>255</v>
      </c>
      <c r="D103" s="163"/>
      <c r="E103" s="170"/>
      <c r="F103" s="175"/>
      <c r="G103" s="175"/>
      <c r="H103" s="175"/>
      <c r="I103" s="175"/>
      <c r="J103" s="175"/>
      <c r="K103" s="175"/>
      <c r="L103" s="175"/>
      <c r="M103" s="175"/>
      <c r="N103" s="161"/>
      <c r="O103" s="161"/>
      <c r="P103" s="161"/>
      <c r="Q103" s="161"/>
      <c r="R103" s="161"/>
      <c r="S103" s="161"/>
      <c r="T103" s="162"/>
      <c r="U103" s="16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138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5">
      <c r="A104" s="152"/>
      <c r="B104" s="158"/>
      <c r="C104" s="198" t="s">
        <v>256</v>
      </c>
      <c r="D104" s="163"/>
      <c r="E104" s="170">
        <v>4.5</v>
      </c>
      <c r="F104" s="175"/>
      <c r="G104" s="175"/>
      <c r="H104" s="175"/>
      <c r="I104" s="175"/>
      <c r="J104" s="175"/>
      <c r="K104" s="175"/>
      <c r="L104" s="175"/>
      <c r="M104" s="175"/>
      <c r="N104" s="161"/>
      <c r="O104" s="161"/>
      <c r="P104" s="161"/>
      <c r="Q104" s="161"/>
      <c r="R104" s="161"/>
      <c r="S104" s="161"/>
      <c r="T104" s="162"/>
      <c r="U104" s="16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138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5">
      <c r="A105" s="152"/>
      <c r="B105" s="158"/>
      <c r="C105" s="198" t="s">
        <v>257</v>
      </c>
      <c r="D105" s="163"/>
      <c r="E105" s="170"/>
      <c r="F105" s="175"/>
      <c r="G105" s="175"/>
      <c r="H105" s="175"/>
      <c r="I105" s="175"/>
      <c r="J105" s="175"/>
      <c r="K105" s="175"/>
      <c r="L105" s="175"/>
      <c r="M105" s="175"/>
      <c r="N105" s="161"/>
      <c r="O105" s="161"/>
      <c r="P105" s="161"/>
      <c r="Q105" s="161"/>
      <c r="R105" s="161"/>
      <c r="S105" s="161"/>
      <c r="T105" s="162"/>
      <c r="U105" s="16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138</v>
      </c>
      <c r="AF105" s="151">
        <v>0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5">
      <c r="A106" s="152"/>
      <c r="B106" s="158"/>
      <c r="C106" s="198" t="s">
        <v>258</v>
      </c>
      <c r="D106" s="163"/>
      <c r="E106" s="170">
        <v>11.14</v>
      </c>
      <c r="F106" s="175"/>
      <c r="G106" s="175"/>
      <c r="H106" s="175"/>
      <c r="I106" s="175"/>
      <c r="J106" s="175"/>
      <c r="K106" s="175"/>
      <c r="L106" s="175"/>
      <c r="M106" s="175"/>
      <c r="N106" s="161"/>
      <c r="O106" s="161"/>
      <c r="P106" s="161"/>
      <c r="Q106" s="161"/>
      <c r="R106" s="161"/>
      <c r="S106" s="161"/>
      <c r="T106" s="162"/>
      <c r="U106" s="16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138</v>
      </c>
      <c r="AF106" s="151">
        <v>0</v>
      </c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5">
      <c r="A107" s="152">
        <v>34</v>
      </c>
      <c r="B107" s="158" t="s">
        <v>259</v>
      </c>
      <c r="C107" s="197" t="s">
        <v>260</v>
      </c>
      <c r="D107" s="160" t="s">
        <v>162</v>
      </c>
      <c r="E107" s="169">
        <v>6.82</v>
      </c>
      <c r="F107" s="174"/>
      <c r="G107" s="175">
        <f>ROUND(E107*F107,2)</f>
        <v>0</v>
      </c>
      <c r="H107" s="175"/>
      <c r="I107" s="175">
        <f>ROUND(E107*H107,2)</f>
        <v>0</v>
      </c>
      <c r="J107" s="175"/>
      <c r="K107" s="175">
        <f>ROUND(E107*J107,2)</f>
        <v>0</v>
      </c>
      <c r="L107" s="175">
        <v>21</v>
      </c>
      <c r="M107" s="175">
        <f>G107*(1+L107/100)</f>
        <v>0</v>
      </c>
      <c r="N107" s="161">
        <v>6.9999999999999999E-4</v>
      </c>
      <c r="O107" s="161">
        <f>ROUND(E107*N107,5)</f>
        <v>4.7699999999999999E-3</v>
      </c>
      <c r="P107" s="161">
        <v>0</v>
      </c>
      <c r="Q107" s="161">
        <f>ROUND(E107*P107,5)</f>
        <v>0</v>
      </c>
      <c r="R107" s="161"/>
      <c r="S107" s="161"/>
      <c r="T107" s="162">
        <v>0.45200000000000001</v>
      </c>
      <c r="U107" s="161">
        <f>ROUND(E107*T107,2)</f>
        <v>3.08</v>
      </c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136</v>
      </c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5">
      <c r="A108" s="152"/>
      <c r="B108" s="158"/>
      <c r="C108" s="198" t="s">
        <v>253</v>
      </c>
      <c r="D108" s="163"/>
      <c r="E108" s="170"/>
      <c r="F108" s="175"/>
      <c r="G108" s="175"/>
      <c r="H108" s="175"/>
      <c r="I108" s="175"/>
      <c r="J108" s="175"/>
      <c r="K108" s="175"/>
      <c r="L108" s="175"/>
      <c r="M108" s="175"/>
      <c r="N108" s="161"/>
      <c r="O108" s="161"/>
      <c r="P108" s="161"/>
      <c r="Q108" s="161"/>
      <c r="R108" s="161"/>
      <c r="S108" s="161"/>
      <c r="T108" s="162"/>
      <c r="U108" s="16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138</v>
      </c>
      <c r="AF108" s="151">
        <v>0</v>
      </c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5">
      <c r="A109" s="152"/>
      <c r="B109" s="158"/>
      <c r="C109" s="198" t="s">
        <v>261</v>
      </c>
      <c r="D109" s="163"/>
      <c r="E109" s="170">
        <v>4.76</v>
      </c>
      <c r="F109" s="175"/>
      <c r="G109" s="175"/>
      <c r="H109" s="175"/>
      <c r="I109" s="175"/>
      <c r="J109" s="175"/>
      <c r="K109" s="175"/>
      <c r="L109" s="175"/>
      <c r="M109" s="175"/>
      <c r="N109" s="161"/>
      <c r="O109" s="161"/>
      <c r="P109" s="161"/>
      <c r="Q109" s="161"/>
      <c r="R109" s="161"/>
      <c r="S109" s="161"/>
      <c r="T109" s="162"/>
      <c r="U109" s="16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138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5">
      <c r="A110" s="152"/>
      <c r="B110" s="158"/>
      <c r="C110" s="198" t="s">
        <v>255</v>
      </c>
      <c r="D110" s="163"/>
      <c r="E110" s="170"/>
      <c r="F110" s="175"/>
      <c r="G110" s="175"/>
      <c r="H110" s="175"/>
      <c r="I110" s="175"/>
      <c r="J110" s="175"/>
      <c r="K110" s="175"/>
      <c r="L110" s="175"/>
      <c r="M110" s="175"/>
      <c r="N110" s="161"/>
      <c r="O110" s="161"/>
      <c r="P110" s="161"/>
      <c r="Q110" s="161"/>
      <c r="R110" s="161"/>
      <c r="S110" s="161"/>
      <c r="T110" s="162"/>
      <c r="U110" s="16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138</v>
      </c>
      <c r="AF110" s="151">
        <v>0</v>
      </c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5">
      <c r="A111" s="152"/>
      <c r="B111" s="158"/>
      <c r="C111" s="198" t="s">
        <v>262</v>
      </c>
      <c r="D111" s="163"/>
      <c r="E111" s="170">
        <v>1.5</v>
      </c>
      <c r="F111" s="175"/>
      <c r="G111" s="175"/>
      <c r="H111" s="175"/>
      <c r="I111" s="175"/>
      <c r="J111" s="175"/>
      <c r="K111" s="175"/>
      <c r="L111" s="175"/>
      <c r="M111" s="175"/>
      <c r="N111" s="161"/>
      <c r="O111" s="161"/>
      <c r="P111" s="161"/>
      <c r="Q111" s="161"/>
      <c r="R111" s="161"/>
      <c r="S111" s="161"/>
      <c r="T111" s="162"/>
      <c r="U111" s="16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138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5">
      <c r="A112" s="152"/>
      <c r="B112" s="158"/>
      <c r="C112" s="198" t="s">
        <v>257</v>
      </c>
      <c r="D112" s="163"/>
      <c r="E112" s="170"/>
      <c r="F112" s="175"/>
      <c r="G112" s="175"/>
      <c r="H112" s="175"/>
      <c r="I112" s="175"/>
      <c r="J112" s="175"/>
      <c r="K112" s="175"/>
      <c r="L112" s="175"/>
      <c r="M112" s="175"/>
      <c r="N112" s="161"/>
      <c r="O112" s="161"/>
      <c r="P112" s="161"/>
      <c r="Q112" s="161"/>
      <c r="R112" s="161"/>
      <c r="S112" s="161"/>
      <c r="T112" s="162"/>
      <c r="U112" s="16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138</v>
      </c>
      <c r="AF112" s="151">
        <v>0</v>
      </c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5">
      <c r="A113" s="152"/>
      <c r="B113" s="158"/>
      <c r="C113" s="198" t="s">
        <v>263</v>
      </c>
      <c r="D113" s="163"/>
      <c r="E113" s="170">
        <v>0.56000000000000005</v>
      </c>
      <c r="F113" s="175"/>
      <c r="G113" s="175"/>
      <c r="H113" s="175"/>
      <c r="I113" s="175"/>
      <c r="J113" s="175"/>
      <c r="K113" s="175"/>
      <c r="L113" s="175"/>
      <c r="M113" s="175"/>
      <c r="N113" s="161"/>
      <c r="O113" s="161"/>
      <c r="P113" s="161"/>
      <c r="Q113" s="161"/>
      <c r="R113" s="161"/>
      <c r="S113" s="161"/>
      <c r="T113" s="162"/>
      <c r="U113" s="16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138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5">
      <c r="A114" s="152">
        <v>35</v>
      </c>
      <c r="B114" s="158" t="s">
        <v>264</v>
      </c>
      <c r="C114" s="197" t="s">
        <v>265</v>
      </c>
      <c r="D114" s="160" t="s">
        <v>162</v>
      </c>
      <c r="E114" s="169">
        <v>12.4</v>
      </c>
      <c r="F114" s="174"/>
      <c r="G114" s="175">
        <f>ROUND(E114*F114,2)</f>
        <v>0</v>
      </c>
      <c r="H114" s="175"/>
      <c r="I114" s="175">
        <f>ROUND(E114*H114,2)</f>
        <v>0</v>
      </c>
      <c r="J114" s="175"/>
      <c r="K114" s="175">
        <f>ROUND(E114*J114,2)</f>
        <v>0</v>
      </c>
      <c r="L114" s="175">
        <v>21</v>
      </c>
      <c r="M114" s="175">
        <f>G114*(1+L114/100)</f>
        <v>0</v>
      </c>
      <c r="N114" s="161">
        <v>4.6999999999999999E-4</v>
      </c>
      <c r="O114" s="161">
        <f>ROUND(E114*N114,5)</f>
        <v>5.8300000000000001E-3</v>
      </c>
      <c r="P114" s="161">
        <v>0</v>
      </c>
      <c r="Q114" s="161">
        <f>ROUND(E114*P114,5)</f>
        <v>0</v>
      </c>
      <c r="R114" s="161"/>
      <c r="S114" s="161"/>
      <c r="T114" s="162">
        <v>0.35899999999999999</v>
      </c>
      <c r="U114" s="161">
        <f>ROUND(E114*T114,2)</f>
        <v>4.45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136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5">
      <c r="A115" s="152"/>
      <c r="B115" s="158"/>
      <c r="C115" s="198" t="s">
        <v>253</v>
      </c>
      <c r="D115" s="163"/>
      <c r="E115" s="170"/>
      <c r="F115" s="175"/>
      <c r="G115" s="175"/>
      <c r="H115" s="175"/>
      <c r="I115" s="175"/>
      <c r="J115" s="175"/>
      <c r="K115" s="175"/>
      <c r="L115" s="175"/>
      <c r="M115" s="175"/>
      <c r="N115" s="161"/>
      <c r="O115" s="161"/>
      <c r="P115" s="161"/>
      <c r="Q115" s="161"/>
      <c r="R115" s="161"/>
      <c r="S115" s="161"/>
      <c r="T115" s="162"/>
      <c r="U115" s="16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138</v>
      </c>
      <c r="AF115" s="151">
        <v>0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5">
      <c r="A116" s="152"/>
      <c r="B116" s="158"/>
      <c r="C116" s="198" t="s">
        <v>266</v>
      </c>
      <c r="D116" s="163"/>
      <c r="E116" s="170">
        <v>5</v>
      </c>
      <c r="F116" s="175"/>
      <c r="G116" s="175"/>
      <c r="H116" s="175"/>
      <c r="I116" s="175"/>
      <c r="J116" s="175"/>
      <c r="K116" s="175"/>
      <c r="L116" s="175"/>
      <c r="M116" s="175"/>
      <c r="N116" s="161"/>
      <c r="O116" s="161"/>
      <c r="P116" s="161"/>
      <c r="Q116" s="161"/>
      <c r="R116" s="161"/>
      <c r="S116" s="161"/>
      <c r="T116" s="162"/>
      <c r="U116" s="16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138</v>
      </c>
      <c r="AF116" s="151">
        <v>0</v>
      </c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5">
      <c r="A117" s="152"/>
      <c r="B117" s="158"/>
      <c r="C117" s="198" t="s">
        <v>255</v>
      </c>
      <c r="D117" s="163"/>
      <c r="E117" s="170"/>
      <c r="F117" s="175"/>
      <c r="G117" s="175"/>
      <c r="H117" s="175"/>
      <c r="I117" s="175"/>
      <c r="J117" s="175"/>
      <c r="K117" s="175"/>
      <c r="L117" s="175"/>
      <c r="M117" s="175"/>
      <c r="N117" s="161"/>
      <c r="O117" s="161"/>
      <c r="P117" s="161"/>
      <c r="Q117" s="161"/>
      <c r="R117" s="161"/>
      <c r="S117" s="161"/>
      <c r="T117" s="162"/>
      <c r="U117" s="16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138</v>
      </c>
      <c r="AF117" s="151">
        <v>0</v>
      </c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5">
      <c r="A118" s="152"/>
      <c r="B118" s="158"/>
      <c r="C118" s="198" t="s">
        <v>267</v>
      </c>
      <c r="D118" s="163"/>
      <c r="E118" s="170">
        <v>3</v>
      </c>
      <c r="F118" s="175"/>
      <c r="G118" s="175"/>
      <c r="H118" s="175"/>
      <c r="I118" s="175"/>
      <c r="J118" s="175"/>
      <c r="K118" s="175"/>
      <c r="L118" s="175"/>
      <c r="M118" s="175"/>
      <c r="N118" s="161"/>
      <c r="O118" s="161"/>
      <c r="P118" s="161"/>
      <c r="Q118" s="161"/>
      <c r="R118" s="161"/>
      <c r="S118" s="161"/>
      <c r="T118" s="162"/>
      <c r="U118" s="16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138</v>
      </c>
      <c r="AF118" s="151">
        <v>0</v>
      </c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5">
      <c r="A119" s="152"/>
      <c r="B119" s="158"/>
      <c r="C119" s="198" t="s">
        <v>257</v>
      </c>
      <c r="D119" s="163"/>
      <c r="E119" s="170"/>
      <c r="F119" s="175"/>
      <c r="G119" s="175"/>
      <c r="H119" s="175"/>
      <c r="I119" s="175"/>
      <c r="J119" s="175"/>
      <c r="K119" s="175"/>
      <c r="L119" s="175"/>
      <c r="M119" s="175"/>
      <c r="N119" s="161"/>
      <c r="O119" s="161"/>
      <c r="P119" s="161"/>
      <c r="Q119" s="161"/>
      <c r="R119" s="161"/>
      <c r="S119" s="161"/>
      <c r="T119" s="162"/>
      <c r="U119" s="16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138</v>
      </c>
      <c r="AF119" s="151">
        <v>0</v>
      </c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5">
      <c r="A120" s="152"/>
      <c r="B120" s="158"/>
      <c r="C120" s="198" t="s">
        <v>268</v>
      </c>
      <c r="D120" s="163"/>
      <c r="E120" s="170">
        <v>4.4000000000000004</v>
      </c>
      <c r="F120" s="175"/>
      <c r="G120" s="175"/>
      <c r="H120" s="175"/>
      <c r="I120" s="175"/>
      <c r="J120" s="175"/>
      <c r="K120" s="175"/>
      <c r="L120" s="175"/>
      <c r="M120" s="175"/>
      <c r="N120" s="161"/>
      <c r="O120" s="161"/>
      <c r="P120" s="161"/>
      <c r="Q120" s="161"/>
      <c r="R120" s="161"/>
      <c r="S120" s="161"/>
      <c r="T120" s="162"/>
      <c r="U120" s="16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138</v>
      </c>
      <c r="AF120" s="151">
        <v>0</v>
      </c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5">
      <c r="A121" s="152">
        <v>36</v>
      </c>
      <c r="B121" s="158" t="s">
        <v>269</v>
      </c>
      <c r="C121" s="197" t="s">
        <v>270</v>
      </c>
      <c r="D121" s="160" t="s">
        <v>162</v>
      </c>
      <c r="E121" s="169">
        <v>37.11</v>
      </c>
      <c r="F121" s="174"/>
      <c r="G121" s="175">
        <f>ROUND(E121*F121,2)</f>
        <v>0</v>
      </c>
      <c r="H121" s="175"/>
      <c r="I121" s="175">
        <f>ROUND(E121*H121,2)</f>
        <v>0</v>
      </c>
      <c r="J121" s="175"/>
      <c r="K121" s="175">
        <f>ROUND(E121*J121,2)</f>
        <v>0</v>
      </c>
      <c r="L121" s="175">
        <v>21</v>
      </c>
      <c r="M121" s="175">
        <f>G121*(1+L121/100)</f>
        <v>0</v>
      </c>
      <c r="N121" s="161">
        <v>0</v>
      </c>
      <c r="O121" s="161">
        <f>ROUND(E121*N121,5)</f>
        <v>0</v>
      </c>
      <c r="P121" s="161">
        <v>0</v>
      </c>
      <c r="Q121" s="161">
        <f>ROUND(E121*P121,5)</f>
        <v>0</v>
      </c>
      <c r="R121" s="161"/>
      <c r="S121" s="161"/>
      <c r="T121" s="162">
        <v>4.8000000000000001E-2</v>
      </c>
      <c r="U121" s="161">
        <f>ROUND(E121*T121,2)</f>
        <v>1.78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136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5">
      <c r="A122" s="152"/>
      <c r="B122" s="158"/>
      <c r="C122" s="198" t="s">
        <v>271</v>
      </c>
      <c r="D122" s="163"/>
      <c r="E122" s="170">
        <v>37.11</v>
      </c>
      <c r="F122" s="175"/>
      <c r="G122" s="175"/>
      <c r="H122" s="175"/>
      <c r="I122" s="175"/>
      <c r="J122" s="175"/>
      <c r="K122" s="175"/>
      <c r="L122" s="175"/>
      <c r="M122" s="175"/>
      <c r="N122" s="161"/>
      <c r="O122" s="161"/>
      <c r="P122" s="161"/>
      <c r="Q122" s="161"/>
      <c r="R122" s="161"/>
      <c r="S122" s="161"/>
      <c r="T122" s="162"/>
      <c r="U122" s="16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138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5">
      <c r="A123" s="152">
        <v>37</v>
      </c>
      <c r="B123" s="158" t="s">
        <v>272</v>
      </c>
      <c r="C123" s="197" t="s">
        <v>273</v>
      </c>
      <c r="D123" s="160" t="s">
        <v>162</v>
      </c>
      <c r="E123" s="169">
        <v>20</v>
      </c>
      <c r="F123" s="174"/>
      <c r="G123" s="175">
        <f>ROUND(E123*F123,2)</f>
        <v>0</v>
      </c>
      <c r="H123" s="175"/>
      <c r="I123" s="175">
        <f>ROUND(E123*H123,2)</f>
        <v>0</v>
      </c>
      <c r="J123" s="175"/>
      <c r="K123" s="175">
        <f>ROUND(E123*J123,2)</f>
        <v>0</v>
      </c>
      <c r="L123" s="175">
        <v>21</v>
      </c>
      <c r="M123" s="175">
        <f>G123*(1+L123/100)</f>
        <v>0</v>
      </c>
      <c r="N123" s="161">
        <v>0</v>
      </c>
      <c r="O123" s="161">
        <f>ROUND(E123*N123,5)</f>
        <v>0</v>
      </c>
      <c r="P123" s="161">
        <v>1.98E-3</v>
      </c>
      <c r="Q123" s="161">
        <f>ROUND(E123*P123,5)</f>
        <v>3.9600000000000003E-2</v>
      </c>
      <c r="R123" s="161"/>
      <c r="S123" s="161"/>
      <c r="T123" s="162">
        <v>8.3000000000000004E-2</v>
      </c>
      <c r="U123" s="161">
        <f>ROUND(E123*T123,2)</f>
        <v>1.66</v>
      </c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136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5">
      <c r="A124" s="152"/>
      <c r="B124" s="158"/>
      <c r="C124" s="198" t="s">
        <v>274</v>
      </c>
      <c r="D124" s="163"/>
      <c r="E124" s="170">
        <v>20</v>
      </c>
      <c r="F124" s="175"/>
      <c r="G124" s="175"/>
      <c r="H124" s="175"/>
      <c r="I124" s="175"/>
      <c r="J124" s="175"/>
      <c r="K124" s="175"/>
      <c r="L124" s="175"/>
      <c r="M124" s="175"/>
      <c r="N124" s="161"/>
      <c r="O124" s="161"/>
      <c r="P124" s="161"/>
      <c r="Q124" s="161"/>
      <c r="R124" s="161"/>
      <c r="S124" s="161"/>
      <c r="T124" s="162"/>
      <c r="U124" s="16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138</v>
      </c>
      <c r="AF124" s="151">
        <v>0</v>
      </c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5">
      <c r="A125" s="152">
        <v>38</v>
      </c>
      <c r="B125" s="158" t="s">
        <v>275</v>
      </c>
      <c r="C125" s="197" t="s">
        <v>276</v>
      </c>
      <c r="D125" s="160" t="s">
        <v>234</v>
      </c>
      <c r="E125" s="169">
        <v>3.7999999999999999E-2</v>
      </c>
      <c r="F125" s="174"/>
      <c r="G125" s="175">
        <f>ROUND(E125*F125,2)</f>
        <v>0</v>
      </c>
      <c r="H125" s="175"/>
      <c r="I125" s="175">
        <f>ROUND(E125*H125,2)</f>
        <v>0</v>
      </c>
      <c r="J125" s="175"/>
      <c r="K125" s="175">
        <f>ROUND(E125*J125,2)</f>
        <v>0</v>
      </c>
      <c r="L125" s="175">
        <v>21</v>
      </c>
      <c r="M125" s="175">
        <f>G125*(1+L125/100)</f>
        <v>0</v>
      </c>
      <c r="N125" s="161">
        <v>0</v>
      </c>
      <c r="O125" s="161">
        <f>ROUND(E125*N125,5)</f>
        <v>0</v>
      </c>
      <c r="P125" s="161">
        <v>0</v>
      </c>
      <c r="Q125" s="161">
        <f>ROUND(E125*P125,5)</f>
        <v>0</v>
      </c>
      <c r="R125" s="161"/>
      <c r="S125" s="161"/>
      <c r="T125" s="162">
        <v>1.5229999999999999</v>
      </c>
      <c r="U125" s="161">
        <f>ROUND(E125*T125,2)</f>
        <v>0.06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136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x14ac:dyDescent="0.25">
      <c r="A126" s="153" t="s">
        <v>131</v>
      </c>
      <c r="B126" s="159" t="s">
        <v>78</v>
      </c>
      <c r="C126" s="199" t="s">
        <v>79</v>
      </c>
      <c r="D126" s="164"/>
      <c r="E126" s="171"/>
      <c r="F126" s="176"/>
      <c r="G126" s="176">
        <f>SUMIF(AE127:AE162,"&lt;&gt;NOR",G127:G162)</f>
        <v>0</v>
      </c>
      <c r="H126" s="176"/>
      <c r="I126" s="176">
        <f>SUM(I127:I162)</f>
        <v>0</v>
      </c>
      <c r="J126" s="176"/>
      <c r="K126" s="176">
        <f>SUM(K127:K162)</f>
        <v>0</v>
      </c>
      <c r="L126" s="176"/>
      <c r="M126" s="176">
        <f>SUM(M127:M162)</f>
        <v>0</v>
      </c>
      <c r="N126" s="165"/>
      <c r="O126" s="165">
        <f>SUM(O127:O162)</f>
        <v>0.21083999999999997</v>
      </c>
      <c r="P126" s="165"/>
      <c r="Q126" s="165">
        <f>SUM(Q127:Q162)</f>
        <v>6.3899999999999998E-2</v>
      </c>
      <c r="R126" s="165"/>
      <c r="S126" s="165"/>
      <c r="T126" s="166"/>
      <c r="U126" s="165">
        <f>SUM(U127:U162)</f>
        <v>35.799999999999997</v>
      </c>
      <c r="W126" s="151"/>
      <c r="AE126" t="s">
        <v>132</v>
      </c>
    </row>
    <row r="127" spans="1:60" outlineLevel="1" x14ac:dyDescent="0.25">
      <c r="A127" s="152">
        <v>39</v>
      </c>
      <c r="B127" s="158" t="s">
        <v>277</v>
      </c>
      <c r="C127" s="197" t="s">
        <v>278</v>
      </c>
      <c r="D127" s="160" t="s">
        <v>162</v>
      </c>
      <c r="E127" s="169">
        <v>10.68</v>
      </c>
      <c r="F127" s="174"/>
      <c r="G127" s="175">
        <f>ROUND(E127*F127,2)</f>
        <v>0</v>
      </c>
      <c r="H127" s="175"/>
      <c r="I127" s="175">
        <f>ROUND(E127*H127,2)</f>
        <v>0</v>
      </c>
      <c r="J127" s="175"/>
      <c r="K127" s="175">
        <f>ROUND(E127*J127,2)</f>
        <v>0</v>
      </c>
      <c r="L127" s="175">
        <v>21</v>
      </c>
      <c r="M127" s="175">
        <f>G127*(1+L127/100)</f>
        <v>0</v>
      </c>
      <c r="N127" s="161">
        <v>3.9899999999999996E-3</v>
      </c>
      <c r="O127" s="161">
        <f>ROUND(E127*N127,5)</f>
        <v>4.2610000000000002E-2</v>
      </c>
      <c r="P127" s="161">
        <v>0</v>
      </c>
      <c r="Q127" s="161">
        <f>ROUND(E127*P127,5)</f>
        <v>0</v>
      </c>
      <c r="R127" s="161"/>
      <c r="S127" s="161"/>
      <c r="T127" s="162">
        <v>0.54290000000000005</v>
      </c>
      <c r="U127" s="161">
        <f>ROUND(E127*T127,2)</f>
        <v>5.8</v>
      </c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136</v>
      </c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5">
      <c r="A128" s="152"/>
      <c r="B128" s="158"/>
      <c r="C128" s="198" t="s">
        <v>279</v>
      </c>
      <c r="D128" s="163"/>
      <c r="E128" s="170"/>
      <c r="F128" s="175"/>
      <c r="G128" s="175"/>
      <c r="H128" s="175"/>
      <c r="I128" s="175"/>
      <c r="J128" s="175"/>
      <c r="K128" s="175"/>
      <c r="L128" s="175"/>
      <c r="M128" s="175"/>
      <c r="N128" s="161"/>
      <c r="O128" s="161"/>
      <c r="P128" s="161"/>
      <c r="Q128" s="161"/>
      <c r="R128" s="161"/>
      <c r="S128" s="161"/>
      <c r="T128" s="162"/>
      <c r="U128" s="16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138</v>
      </c>
      <c r="AF128" s="151">
        <v>0</v>
      </c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5">
      <c r="A129" s="152"/>
      <c r="B129" s="158"/>
      <c r="C129" s="198" t="s">
        <v>280</v>
      </c>
      <c r="D129" s="163"/>
      <c r="E129" s="170">
        <v>8.18</v>
      </c>
      <c r="F129" s="175"/>
      <c r="G129" s="175"/>
      <c r="H129" s="175"/>
      <c r="I129" s="175"/>
      <c r="J129" s="175"/>
      <c r="K129" s="175"/>
      <c r="L129" s="175"/>
      <c r="M129" s="175"/>
      <c r="N129" s="161"/>
      <c r="O129" s="161"/>
      <c r="P129" s="161"/>
      <c r="Q129" s="161"/>
      <c r="R129" s="161"/>
      <c r="S129" s="161"/>
      <c r="T129" s="162"/>
      <c r="U129" s="16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138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5">
      <c r="A130" s="152"/>
      <c r="B130" s="158"/>
      <c r="C130" s="198" t="s">
        <v>281</v>
      </c>
      <c r="D130" s="163"/>
      <c r="E130" s="170">
        <v>2</v>
      </c>
      <c r="F130" s="175"/>
      <c r="G130" s="175"/>
      <c r="H130" s="175"/>
      <c r="I130" s="175"/>
      <c r="J130" s="175"/>
      <c r="K130" s="175"/>
      <c r="L130" s="175"/>
      <c r="M130" s="175"/>
      <c r="N130" s="161"/>
      <c r="O130" s="161"/>
      <c r="P130" s="161"/>
      <c r="Q130" s="161"/>
      <c r="R130" s="161"/>
      <c r="S130" s="161"/>
      <c r="T130" s="162"/>
      <c r="U130" s="16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138</v>
      </c>
      <c r="AF130" s="151">
        <v>0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5">
      <c r="A131" s="152"/>
      <c r="B131" s="158"/>
      <c r="C131" s="198" t="s">
        <v>282</v>
      </c>
      <c r="D131" s="163"/>
      <c r="E131" s="170"/>
      <c r="F131" s="175"/>
      <c r="G131" s="175"/>
      <c r="H131" s="175"/>
      <c r="I131" s="175"/>
      <c r="J131" s="175"/>
      <c r="K131" s="175"/>
      <c r="L131" s="175"/>
      <c r="M131" s="175"/>
      <c r="N131" s="161"/>
      <c r="O131" s="161"/>
      <c r="P131" s="161"/>
      <c r="Q131" s="161"/>
      <c r="R131" s="161"/>
      <c r="S131" s="161"/>
      <c r="T131" s="162"/>
      <c r="U131" s="161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138</v>
      </c>
      <c r="AF131" s="151">
        <v>0</v>
      </c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5">
      <c r="A132" s="152"/>
      <c r="B132" s="158"/>
      <c r="C132" s="198" t="s">
        <v>283</v>
      </c>
      <c r="D132" s="163"/>
      <c r="E132" s="170">
        <v>0.5</v>
      </c>
      <c r="F132" s="175"/>
      <c r="G132" s="175"/>
      <c r="H132" s="175"/>
      <c r="I132" s="175"/>
      <c r="J132" s="175"/>
      <c r="K132" s="175"/>
      <c r="L132" s="175"/>
      <c r="M132" s="175"/>
      <c r="N132" s="161"/>
      <c r="O132" s="161"/>
      <c r="P132" s="161"/>
      <c r="Q132" s="161"/>
      <c r="R132" s="161"/>
      <c r="S132" s="161"/>
      <c r="T132" s="162"/>
      <c r="U132" s="16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138</v>
      </c>
      <c r="AF132" s="151">
        <v>0</v>
      </c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5">
      <c r="A133" s="152">
        <v>40</v>
      </c>
      <c r="B133" s="158" t="s">
        <v>284</v>
      </c>
      <c r="C133" s="197" t="s">
        <v>285</v>
      </c>
      <c r="D133" s="160" t="s">
        <v>162</v>
      </c>
      <c r="E133" s="169">
        <v>32</v>
      </c>
      <c r="F133" s="174"/>
      <c r="G133" s="175">
        <f>ROUND(E133*F133,2)</f>
        <v>0</v>
      </c>
      <c r="H133" s="175"/>
      <c r="I133" s="175">
        <f>ROUND(E133*H133,2)</f>
        <v>0</v>
      </c>
      <c r="J133" s="175"/>
      <c r="K133" s="175">
        <f>ROUND(E133*J133,2)</f>
        <v>0</v>
      </c>
      <c r="L133" s="175">
        <v>21</v>
      </c>
      <c r="M133" s="175">
        <f>G133*(1+L133/100)</f>
        <v>0</v>
      </c>
      <c r="N133" s="161">
        <v>5.1799999999999997E-3</v>
      </c>
      <c r="O133" s="161">
        <f>ROUND(E133*N133,5)</f>
        <v>0.16575999999999999</v>
      </c>
      <c r="P133" s="161">
        <v>0</v>
      </c>
      <c r="Q133" s="161">
        <f>ROUND(E133*P133,5)</f>
        <v>0</v>
      </c>
      <c r="R133" s="161"/>
      <c r="S133" s="161"/>
      <c r="T133" s="162">
        <v>0.63429999999999997</v>
      </c>
      <c r="U133" s="161">
        <f>ROUND(E133*T133,2)</f>
        <v>20.3</v>
      </c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136</v>
      </c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5">
      <c r="A134" s="152"/>
      <c r="B134" s="158"/>
      <c r="C134" s="198" t="s">
        <v>279</v>
      </c>
      <c r="D134" s="163"/>
      <c r="E134" s="170"/>
      <c r="F134" s="175"/>
      <c r="G134" s="175"/>
      <c r="H134" s="175"/>
      <c r="I134" s="175"/>
      <c r="J134" s="175"/>
      <c r="K134" s="175"/>
      <c r="L134" s="175"/>
      <c r="M134" s="175"/>
      <c r="N134" s="161"/>
      <c r="O134" s="161"/>
      <c r="P134" s="161"/>
      <c r="Q134" s="161"/>
      <c r="R134" s="161"/>
      <c r="S134" s="161"/>
      <c r="T134" s="162"/>
      <c r="U134" s="161"/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138</v>
      </c>
      <c r="AF134" s="151">
        <v>0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5">
      <c r="A135" s="152"/>
      <c r="B135" s="158"/>
      <c r="C135" s="198" t="s">
        <v>286</v>
      </c>
      <c r="D135" s="163"/>
      <c r="E135" s="170">
        <v>14</v>
      </c>
      <c r="F135" s="175"/>
      <c r="G135" s="175"/>
      <c r="H135" s="175"/>
      <c r="I135" s="175"/>
      <c r="J135" s="175"/>
      <c r="K135" s="175"/>
      <c r="L135" s="175"/>
      <c r="M135" s="175"/>
      <c r="N135" s="161"/>
      <c r="O135" s="161"/>
      <c r="P135" s="161"/>
      <c r="Q135" s="161"/>
      <c r="R135" s="161"/>
      <c r="S135" s="161"/>
      <c r="T135" s="162"/>
      <c r="U135" s="16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138</v>
      </c>
      <c r="AF135" s="151">
        <v>0</v>
      </c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5">
      <c r="A136" s="152"/>
      <c r="B136" s="158"/>
      <c r="C136" s="198" t="s">
        <v>281</v>
      </c>
      <c r="D136" s="163"/>
      <c r="E136" s="170">
        <v>2</v>
      </c>
      <c r="F136" s="175"/>
      <c r="G136" s="175"/>
      <c r="H136" s="175"/>
      <c r="I136" s="175"/>
      <c r="J136" s="175"/>
      <c r="K136" s="175"/>
      <c r="L136" s="175"/>
      <c r="M136" s="175"/>
      <c r="N136" s="161"/>
      <c r="O136" s="161"/>
      <c r="P136" s="161"/>
      <c r="Q136" s="161"/>
      <c r="R136" s="161"/>
      <c r="S136" s="161"/>
      <c r="T136" s="162"/>
      <c r="U136" s="161"/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138</v>
      </c>
      <c r="AF136" s="151">
        <v>0</v>
      </c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5">
      <c r="A137" s="152"/>
      <c r="B137" s="158"/>
      <c r="C137" s="198" t="s">
        <v>282</v>
      </c>
      <c r="D137" s="163"/>
      <c r="E137" s="170"/>
      <c r="F137" s="175"/>
      <c r="G137" s="175"/>
      <c r="H137" s="175"/>
      <c r="I137" s="175"/>
      <c r="J137" s="175"/>
      <c r="K137" s="175"/>
      <c r="L137" s="175"/>
      <c r="M137" s="175"/>
      <c r="N137" s="161"/>
      <c r="O137" s="161"/>
      <c r="P137" s="161"/>
      <c r="Q137" s="161"/>
      <c r="R137" s="161"/>
      <c r="S137" s="161"/>
      <c r="T137" s="162"/>
      <c r="U137" s="16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138</v>
      </c>
      <c r="AF137" s="151">
        <v>0</v>
      </c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5">
      <c r="A138" s="152"/>
      <c r="B138" s="158"/>
      <c r="C138" s="198" t="s">
        <v>286</v>
      </c>
      <c r="D138" s="163"/>
      <c r="E138" s="170">
        <v>14</v>
      </c>
      <c r="F138" s="175"/>
      <c r="G138" s="175"/>
      <c r="H138" s="175"/>
      <c r="I138" s="175"/>
      <c r="J138" s="175"/>
      <c r="K138" s="175"/>
      <c r="L138" s="175"/>
      <c r="M138" s="175"/>
      <c r="N138" s="161"/>
      <c r="O138" s="161"/>
      <c r="P138" s="161"/>
      <c r="Q138" s="161"/>
      <c r="R138" s="161"/>
      <c r="S138" s="161"/>
      <c r="T138" s="162"/>
      <c r="U138" s="161"/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138</v>
      </c>
      <c r="AF138" s="151">
        <v>0</v>
      </c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5">
      <c r="A139" s="152"/>
      <c r="B139" s="158"/>
      <c r="C139" s="198" t="s">
        <v>281</v>
      </c>
      <c r="D139" s="163"/>
      <c r="E139" s="170">
        <v>2</v>
      </c>
      <c r="F139" s="175"/>
      <c r="G139" s="175"/>
      <c r="H139" s="175"/>
      <c r="I139" s="175"/>
      <c r="J139" s="175"/>
      <c r="K139" s="175"/>
      <c r="L139" s="175"/>
      <c r="M139" s="175"/>
      <c r="N139" s="161"/>
      <c r="O139" s="161"/>
      <c r="P139" s="161"/>
      <c r="Q139" s="161"/>
      <c r="R139" s="161"/>
      <c r="S139" s="161"/>
      <c r="T139" s="162"/>
      <c r="U139" s="16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138</v>
      </c>
      <c r="AF139" s="151">
        <v>0</v>
      </c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5">
      <c r="A140" s="152">
        <v>41</v>
      </c>
      <c r="B140" s="158" t="s">
        <v>287</v>
      </c>
      <c r="C140" s="197" t="s">
        <v>288</v>
      </c>
      <c r="D140" s="160" t="s">
        <v>289</v>
      </c>
      <c r="E140" s="169">
        <v>2</v>
      </c>
      <c r="F140" s="174"/>
      <c r="G140" s="175">
        <f>ROUND(E140*F140,2)</f>
        <v>0</v>
      </c>
      <c r="H140" s="175"/>
      <c r="I140" s="175">
        <f>ROUND(E140*H140,2)</f>
        <v>0</v>
      </c>
      <c r="J140" s="175"/>
      <c r="K140" s="175">
        <f>ROUND(E140*J140,2)</f>
        <v>0</v>
      </c>
      <c r="L140" s="175">
        <v>21</v>
      </c>
      <c r="M140" s="175">
        <f>G140*(1+L140/100)</f>
        <v>0</v>
      </c>
      <c r="N140" s="161">
        <v>0</v>
      </c>
      <c r="O140" s="161">
        <f>ROUND(E140*N140,5)</f>
        <v>0</v>
      </c>
      <c r="P140" s="161">
        <v>0</v>
      </c>
      <c r="Q140" s="161">
        <f>ROUND(E140*P140,5)</f>
        <v>0</v>
      </c>
      <c r="R140" s="161"/>
      <c r="S140" s="161"/>
      <c r="T140" s="162">
        <v>0.16500000000000001</v>
      </c>
      <c r="U140" s="161">
        <f>ROUND(E140*T140,2)</f>
        <v>0.33</v>
      </c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136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5">
      <c r="A141" s="152">
        <v>42</v>
      </c>
      <c r="B141" s="158" t="s">
        <v>290</v>
      </c>
      <c r="C141" s="197" t="s">
        <v>291</v>
      </c>
      <c r="D141" s="160" t="s">
        <v>162</v>
      </c>
      <c r="E141" s="169">
        <v>42.68</v>
      </c>
      <c r="F141" s="174"/>
      <c r="G141" s="175">
        <f>ROUND(E141*F141,2)</f>
        <v>0</v>
      </c>
      <c r="H141" s="175"/>
      <c r="I141" s="175">
        <f>ROUND(E141*H141,2)</f>
        <v>0</v>
      </c>
      <c r="J141" s="175"/>
      <c r="K141" s="175">
        <f>ROUND(E141*J141,2)</f>
        <v>0</v>
      </c>
      <c r="L141" s="175">
        <v>21</v>
      </c>
      <c r="M141" s="175">
        <f>G141*(1+L141/100)</f>
        <v>0</v>
      </c>
      <c r="N141" s="161">
        <v>0</v>
      </c>
      <c r="O141" s="161">
        <f>ROUND(E141*N141,5)</f>
        <v>0</v>
      </c>
      <c r="P141" s="161">
        <v>0</v>
      </c>
      <c r="Q141" s="161">
        <f>ROUND(E141*P141,5)</f>
        <v>0</v>
      </c>
      <c r="R141" s="161"/>
      <c r="S141" s="161"/>
      <c r="T141" s="162">
        <v>2.9000000000000001E-2</v>
      </c>
      <c r="U141" s="161">
        <f>ROUND(E141*T141,2)</f>
        <v>1.24</v>
      </c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136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5">
      <c r="A142" s="152"/>
      <c r="B142" s="158"/>
      <c r="C142" s="198" t="s">
        <v>292</v>
      </c>
      <c r="D142" s="163"/>
      <c r="E142" s="170">
        <v>42.68</v>
      </c>
      <c r="F142" s="175"/>
      <c r="G142" s="175"/>
      <c r="H142" s="175"/>
      <c r="I142" s="175"/>
      <c r="J142" s="175"/>
      <c r="K142" s="175"/>
      <c r="L142" s="175"/>
      <c r="M142" s="175"/>
      <c r="N142" s="161"/>
      <c r="O142" s="161"/>
      <c r="P142" s="161"/>
      <c r="Q142" s="161"/>
      <c r="R142" s="161"/>
      <c r="S142" s="161"/>
      <c r="T142" s="162"/>
      <c r="U142" s="161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138</v>
      </c>
      <c r="AF142" s="151">
        <v>0</v>
      </c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5">
      <c r="A143" s="152">
        <v>43</v>
      </c>
      <c r="B143" s="158" t="s">
        <v>293</v>
      </c>
      <c r="C143" s="197" t="s">
        <v>294</v>
      </c>
      <c r="D143" s="160" t="s">
        <v>162</v>
      </c>
      <c r="E143" s="169">
        <v>42.68</v>
      </c>
      <c r="F143" s="174"/>
      <c r="G143" s="175">
        <f>ROUND(E143*F143,2)</f>
        <v>0</v>
      </c>
      <c r="H143" s="175"/>
      <c r="I143" s="175">
        <f>ROUND(E143*H143,2)</f>
        <v>0</v>
      </c>
      <c r="J143" s="175"/>
      <c r="K143" s="175">
        <f>ROUND(E143*J143,2)</f>
        <v>0</v>
      </c>
      <c r="L143" s="175">
        <v>21</v>
      </c>
      <c r="M143" s="175">
        <f>G143*(1+L143/100)</f>
        <v>0</v>
      </c>
      <c r="N143" s="161">
        <v>1.0000000000000001E-5</v>
      </c>
      <c r="O143" s="161">
        <f>ROUND(E143*N143,5)</f>
        <v>4.2999999999999999E-4</v>
      </c>
      <c r="P143" s="161">
        <v>0</v>
      </c>
      <c r="Q143" s="161">
        <f>ROUND(E143*P143,5)</f>
        <v>0</v>
      </c>
      <c r="R143" s="161"/>
      <c r="S143" s="161"/>
      <c r="T143" s="162">
        <v>6.2E-2</v>
      </c>
      <c r="U143" s="161">
        <f>ROUND(E143*T143,2)</f>
        <v>2.65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136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0.399999999999999" outlineLevel="1" x14ac:dyDescent="0.25">
      <c r="A144" s="152">
        <v>44</v>
      </c>
      <c r="B144" s="158" t="s">
        <v>295</v>
      </c>
      <c r="C144" s="197" t="s">
        <v>296</v>
      </c>
      <c r="D144" s="160" t="s">
        <v>162</v>
      </c>
      <c r="E144" s="169">
        <v>42.68</v>
      </c>
      <c r="F144" s="174"/>
      <c r="G144" s="175">
        <f>ROUND(E144*F144,2)</f>
        <v>0</v>
      </c>
      <c r="H144" s="175"/>
      <c r="I144" s="175">
        <f>ROUND(E144*H144,2)</f>
        <v>0</v>
      </c>
      <c r="J144" s="175"/>
      <c r="K144" s="175">
        <f>ROUND(E144*J144,2)</f>
        <v>0</v>
      </c>
      <c r="L144" s="175">
        <v>21</v>
      </c>
      <c r="M144" s="175">
        <f>G144*(1+L144/100)</f>
        <v>0</v>
      </c>
      <c r="N144" s="161">
        <v>0</v>
      </c>
      <c r="O144" s="161">
        <f>ROUND(E144*N144,5)</f>
        <v>0</v>
      </c>
      <c r="P144" s="161">
        <v>0</v>
      </c>
      <c r="Q144" s="161">
        <f>ROUND(E144*P144,5)</f>
        <v>0</v>
      </c>
      <c r="R144" s="161"/>
      <c r="S144" s="161"/>
      <c r="T144" s="162">
        <v>0</v>
      </c>
      <c r="U144" s="161">
        <f>ROUND(E144*T144,2)</f>
        <v>0</v>
      </c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136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5">
      <c r="A145" s="152">
        <v>45</v>
      </c>
      <c r="B145" s="158" t="s">
        <v>297</v>
      </c>
      <c r="C145" s="197" t="s">
        <v>298</v>
      </c>
      <c r="D145" s="160" t="s">
        <v>162</v>
      </c>
      <c r="E145" s="169">
        <v>10.18</v>
      </c>
      <c r="F145" s="174"/>
      <c r="G145" s="175">
        <f>ROUND(E145*F145,2)</f>
        <v>0</v>
      </c>
      <c r="H145" s="175"/>
      <c r="I145" s="175">
        <f>ROUND(E145*H145,2)</f>
        <v>0</v>
      </c>
      <c r="J145" s="175"/>
      <c r="K145" s="175">
        <f>ROUND(E145*J145,2)</f>
        <v>0</v>
      </c>
      <c r="L145" s="175">
        <v>21</v>
      </c>
      <c r="M145" s="175">
        <f>G145*(1+L145/100)</f>
        <v>0</v>
      </c>
      <c r="N145" s="161">
        <v>1.0000000000000001E-5</v>
      </c>
      <c r="O145" s="161">
        <f>ROUND(E145*N145,5)</f>
        <v>1E-4</v>
      </c>
      <c r="P145" s="161">
        <v>0</v>
      </c>
      <c r="Q145" s="161">
        <f>ROUND(E145*P145,5)</f>
        <v>0</v>
      </c>
      <c r="R145" s="161"/>
      <c r="S145" s="161"/>
      <c r="T145" s="162">
        <v>0</v>
      </c>
      <c r="U145" s="161">
        <f>ROUND(E145*T145,2)</f>
        <v>0</v>
      </c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299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5">
      <c r="A146" s="152"/>
      <c r="B146" s="158"/>
      <c r="C146" s="198" t="s">
        <v>279</v>
      </c>
      <c r="D146" s="163"/>
      <c r="E146" s="170"/>
      <c r="F146" s="175"/>
      <c r="G146" s="175"/>
      <c r="H146" s="175"/>
      <c r="I146" s="175"/>
      <c r="J146" s="175"/>
      <c r="K146" s="175"/>
      <c r="L146" s="175"/>
      <c r="M146" s="175"/>
      <c r="N146" s="161"/>
      <c r="O146" s="161"/>
      <c r="P146" s="161"/>
      <c r="Q146" s="161"/>
      <c r="R146" s="161"/>
      <c r="S146" s="161"/>
      <c r="T146" s="162"/>
      <c r="U146" s="161"/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138</v>
      </c>
      <c r="AF146" s="151">
        <v>0</v>
      </c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5">
      <c r="A147" s="152"/>
      <c r="B147" s="158"/>
      <c r="C147" s="198" t="s">
        <v>280</v>
      </c>
      <c r="D147" s="163"/>
      <c r="E147" s="170">
        <v>8.18</v>
      </c>
      <c r="F147" s="175"/>
      <c r="G147" s="175"/>
      <c r="H147" s="175"/>
      <c r="I147" s="175"/>
      <c r="J147" s="175"/>
      <c r="K147" s="175"/>
      <c r="L147" s="175"/>
      <c r="M147" s="175"/>
      <c r="N147" s="161"/>
      <c r="O147" s="161"/>
      <c r="P147" s="161"/>
      <c r="Q147" s="161"/>
      <c r="R147" s="161"/>
      <c r="S147" s="161"/>
      <c r="T147" s="162"/>
      <c r="U147" s="16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138</v>
      </c>
      <c r="AF147" s="151">
        <v>0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5">
      <c r="A148" s="152"/>
      <c r="B148" s="158"/>
      <c r="C148" s="198" t="s">
        <v>281</v>
      </c>
      <c r="D148" s="163"/>
      <c r="E148" s="170">
        <v>2</v>
      </c>
      <c r="F148" s="175"/>
      <c r="G148" s="175"/>
      <c r="H148" s="175"/>
      <c r="I148" s="175"/>
      <c r="J148" s="175"/>
      <c r="K148" s="175"/>
      <c r="L148" s="175"/>
      <c r="M148" s="175"/>
      <c r="N148" s="161"/>
      <c r="O148" s="161"/>
      <c r="P148" s="161"/>
      <c r="Q148" s="161"/>
      <c r="R148" s="161"/>
      <c r="S148" s="161"/>
      <c r="T148" s="162"/>
      <c r="U148" s="161"/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138</v>
      </c>
      <c r="AF148" s="151">
        <v>0</v>
      </c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5">
      <c r="A149" s="152">
        <v>46</v>
      </c>
      <c r="B149" s="158" t="s">
        <v>300</v>
      </c>
      <c r="C149" s="197" t="s">
        <v>301</v>
      </c>
      <c r="D149" s="160" t="s">
        <v>162</v>
      </c>
      <c r="E149" s="169">
        <v>0.5</v>
      </c>
      <c r="F149" s="174"/>
      <c r="G149" s="175">
        <f>ROUND(E149*F149,2)</f>
        <v>0</v>
      </c>
      <c r="H149" s="175"/>
      <c r="I149" s="175">
        <f>ROUND(E149*H149,2)</f>
        <v>0</v>
      </c>
      <c r="J149" s="175"/>
      <c r="K149" s="175">
        <f>ROUND(E149*J149,2)</f>
        <v>0</v>
      </c>
      <c r="L149" s="175">
        <v>21</v>
      </c>
      <c r="M149" s="175">
        <f>G149*(1+L149/100)</f>
        <v>0</v>
      </c>
      <c r="N149" s="161">
        <v>3.0000000000000001E-5</v>
      </c>
      <c r="O149" s="161">
        <f>ROUND(E149*N149,5)</f>
        <v>2.0000000000000002E-5</v>
      </c>
      <c r="P149" s="161">
        <v>0</v>
      </c>
      <c r="Q149" s="161">
        <f>ROUND(E149*P149,5)</f>
        <v>0</v>
      </c>
      <c r="R149" s="161"/>
      <c r="S149" s="161"/>
      <c r="T149" s="162">
        <v>0</v>
      </c>
      <c r="U149" s="161">
        <f>ROUND(E149*T149,2)</f>
        <v>0</v>
      </c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299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5">
      <c r="A150" s="152"/>
      <c r="B150" s="158"/>
      <c r="C150" s="198" t="s">
        <v>282</v>
      </c>
      <c r="D150" s="163"/>
      <c r="E150" s="170"/>
      <c r="F150" s="175"/>
      <c r="G150" s="175"/>
      <c r="H150" s="175"/>
      <c r="I150" s="175"/>
      <c r="J150" s="175"/>
      <c r="K150" s="175"/>
      <c r="L150" s="175"/>
      <c r="M150" s="175"/>
      <c r="N150" s="161"/>
      <c r="O150" s="161"/>
      <c r="P150" s="161"/>
      <c r="Q150" s="161"/>
      <c r="R150" s="161"/>
      <c r="S150" s="161"/>
      <c r="T150" s="162"/>
      <c r="U150" s="16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138</v>
      </c>
      <c r="AF150" s="151">
        <v>0</v>
      </c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5">
      <c r="A151" s="152"/>
      <c r="B151" s="158"/>
      <c r="C151" s="198" t="s">
        <v>283</v>
      </c>
      <c r="D151" s="163"/>
      <c r="E151" s="170">
        <v>0.5</v>
      </c>
      <c r="F151" s="175"/>
      <c r="G151" s="175"/>
      <c r="H151" s="175"/>
      <c r="I151" s="175"/>
      <c r="J151" s="175"/>
      <c r="K151" s="175"/>
      <c r="L151" s="175"/>
      <c r="M151" s="175"/>
      <c r="N151" s="161"/>
      <c r="O151" s="161"/>
      <c r="P151" s="161"/>
      <c r="Q151" s="161"/>
      <c r="R151" s="161"/>
      <c r="S151" s="161"/>
      <c r="T151" s="162"/>
      <c r="U151" s="161"/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138</v>
      </c>
      <c r="AF151" s="151">
        <v>0</v>
      </c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5">
      <c r="A152" s="152">
        <v>47</v>
      </c>
      <c r="B152" s="158" t="s">
        <v>302</v>
      </c>
      <c r="C152" s="197" t="s">
        <v>303</v>
      </c>
      <c r="D152" s="160" t="s">
        <v>162</v>
      </c>
      <c r="E152" s="169">
        <v>16</v>
      </c>
      <c r="F152" s="174"/>
      <c r="G152" s="175">
        <f>ROUND(E152*F152,2)</f>
        <v>0</v>
      </c>
      <c r="H152" s="175"/>
      <c r="I152" s="175">
        <f>ROUND(E152*H152,2)</f>
        <v>0</v>
      </c>
      <c r="J152" s="175"/>
      <c r="K152" s="175">
        <f>ROUND(E152*J152,2)</f>
        <v>0</v>
      </c>
      <c r="L152" s="175">
        <v>21</v>
      </c>
      <c r="M152" s="175">
        <f>G152*(1+L152/100)</f>
        <v>0</v>
      </c>
      <c r="N152" s="161">
        <v>6.0000000000000002E-5</v>
      </c>
      <c r="O152" s="161">
        <f>ROUND(E152*N152,5)</f>
        <v>9.6000000000000002E-4</v>
      </c>
      <c r="P152" s="161">
        <v>0</v>
      </c>
      <c r="Q152" s="161">
        <f>ROUND(E152*P152,5)</f>
        <v>0</v>
      </c>
      <c r="R152" s="161"/>
      <c r="S152" s="161"/>
      <c r="T152" s="162">
        <v>0</v>
      </c>
      <c r="U152" s="161">
        <f>ROUND(E152*T152,2)</f>
        <v>0</v>
      </c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299</v>
      </c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5">
      <c r="A153" s="152"/>
      <c r="B153" s="158"/>
      <c r="C153" s="198" t="s">
        <v>279</v>
      </c>
      <c r="D153" s="163"/>
      <c r="E153" s="170"/>
      <c r="F153" s="175"/>
      <c r="G153" s="175"/>
      <c r="H153" s="175"/>
      <c r="I153" s="175"/>
      <c r="J153" s="175"/>
      <c r="K153" s="175"/>
      <c r="L153" s="175"/>
      <c r="M153" s="175"/>
      <c r="N153" s="161"/>
      <c r="O153" s="161"/>
      <c r="P153" s="161"/>
      <c r="Q153" s="161"/>
      <c r="R153" s="161"/>
      <c r="S153" s="161"/>
      <c r="T153" s="162"/>
      <c r="U153" s="161"/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138</v>
      </c>
      <c r="AF153" s="151">
        <v>0</v>
      </c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5">
      <c r="A154" s="152"/>
      <c r="B154" s="158"/>
      <c r="C154" s="198" t="s">
        <v>286</v>
      </c>
      <c r="D154" s="163"/>
      <c r="E154" s="170">
        <v>14</v>
      </c>
      <c r="F154" s="175"/>
      <c r="G154" s="175"/>
      <c r="H154" s="175"/>
      <c r="I154" s="175"/>
      <c r="J154" s="175"/>
      <c r="K154" s="175"/>
      <c r="L154" s="175"/>
      <c r="M154" s="175"/>
      <c r="N154" s="161"/>
      <c r="O154" s="161"/>
      <c r="P154" s="161"/>
      <c r="Q154" s="161"/>
      <c r="R154" s="161"/>
      <c r="S154" s="161"/>
      <c r="T154" s="162"/>
      <c r="U154" s="161"/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138</v>
      </c>
      <c r="AF154" s="151">
        <v>0</v>
      </c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5">
      <c r="A155" s="152"/>
      <c r="B155" s="158"/>
      <c r="C155" s="198" t="s">
        <v>281</v>
      </c>
      <c r="D155" s="163"/>
      <c r="E155" s="170">
        <v>2</v>
      </c>
      <c r="F155" s="175"/>
      <c r="G155" s="175"/>
      <c r="H155" s="175"/>
      <c r="I155" s="175"/>
      <c r="J155" s="175"/>
      <c r="K155" s="175"/>
      <c r="L155" s="175"/>
      <c r="M155" s="175"/>
      <c r="N155" s="161"/>
      <c r="O155" s="161"/>
      <c r="P155" s="161"/>
      <c r="Q155" s="161"/>
      <c r="R155" s="161"/>
      <c r="S155" s="161"/>
      <c r="T155" s="162"/>
      <c r="U155" s="161"/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138</v>
      </c>
      <c r="AF155" s="151">
        <v>0</v>
      </c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5">
      <c r="A156" s="152">
        <v>48</v>
      </c>
      <c r="B156" s="158" t="s">
        <v>304</v>
      </c>
      <c r="C156" s="197" t="s">
        <v>305</v>
      </c>
      <c r="D156" s="160" t="s">
        <v>162</v>
      </c>
      <c r="E156" s="169">
        <v>16</v>
      </c>
      <c r="F156" s="174"/>
      <c r="G156" s="175">
        <f>ROUND(E156*F156,2)</f>
        <v>0</v>
      </c>
      <c r="H156" s="175"/>
      <c r="I156" s="175">
        <f>ROUND(E156*H156,2)</f>
        <v>0</v>
      </c>
      <c r="J156" s="175"/>
      <c r="K156" s="175">
        <f>ROUND(E156*J156,2)</f>
        <v>0</v>
      </c>
      <c r="L156" s="175">
        <v>21</v>
      </c>
      <c r="M156" s="175">
        <f>G156*(1+L156/100)</f>
        <v>0</v>
      </c>
      <c r="N156" s="161">
        <v>6.0000000000000002E-5</v>
      </c>
      <c r="O156" s="161">
        <f>ROUND(E156*N156,5)</f>
        <v>9.6000000000000002E-4</v>
      </c>
      <c r="P156" s="161">
        <v>0</v>
      </c>
      <c r="Q156" s="161">
        <f>ROUND(E156*P156,5)</f>
        <v>0</v>
      </c>
      <c r="R156" s="161"/>
      <c r="S156" s="161"/>
      <c r="T156" s="162">
        <v>0</v>
      </c>
      <c r="U156" s="161">
        <f>ROUND(E156*T156,2)</f>
        <v>0</v>
      </c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299</v>
      </c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5">
      <c r="A157" s="152"/>
      <c r="B157" s="158"/>
      <c r="C157" s="198" t="s">
        <v>282</v>
      </c>
      <c r="D157" s="163"/>
      <c r="E157" s="170"/>
      <c r="F157" s="175"/>
      <c r="G157" s="175"/>
      <c r="H157" s="175"/>
      <c r="I157" s="175"/>
      <c r="J157" s="175"/>
      <c r="K157" s="175"/>
      <c r="L157" s="175"/>
      <c r="M157" s="175"/>
      <c r="N157" s="161"/>
      <c r="O157" s="161"/>
      <c r="P157" s="161"/>
      <c r="Q157" s="161"/>
      <c r="R157" s="161"/>
      <c r="S157" s="161"/>
      <c r="T157" s="162"/>
      <c r="U157" s="161"/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138</v>
      </c>
      <c r="AF157" s="151">
        <v>0</v>
      </c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5">
      <c r="A158" s="152"/>
      <c r="B158" s="158"/>
      <c r="C158" s="198" t="s">
        <v>286</v>
      </c>
      <c r="D158" s="163"/>
      <c r="E158" s="170">
        <v>14</v>
      </c>
      <c r="F158" s="175"/>
      <c r="G158" s="175"/>
      <c r="H158" s="175"/>
      <c r="I158" s="175"/>
      <c r="J158" s="175"/>
      <c r="K158" s="175"/>
      <c r="L158" s="175"/>
      <c r="M158" s="175"/>
      <c r="N158" s="161"/>
      <c r="O158" s="161"/>
      <c r="P158" s="161"/>
      <c r="Q158" s="161"/>
      <c r="R158" s="161"/>
      <c r="S158" s="161"/>
      <c r="T158" s="162"/>
      <c r="U158" s="161"/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138</v>
      </c>
      <c r="AF158" s="151">
        <v>0</v>
      </c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5">
      <c r="A159" s="152"/>
      <c r="B159" s="158"/>
      <c r="C159" s="198" t="s">
        <v>281</v>
      </c>
      <c r="D159" s="163"/>
      <c r="E159" s="170">
        <v>2</v>
      </c>
      <c r="F159" s="175"/>
      <c r="G159" s="175"/>
      <c r="H159" s="175"/>
      <c r="I159" s="175"/>
      <c r="J159" s="175"/>
      <c r="K159" s="175"/>
      <c r="L159" s="175"/>
      <c r="M159" s="175"/>
      <c r="N159" s="161"/>
      <c r="O159" s="161"/>
      <c r="P159" s="161"/>
      <c r="Q159" s="161"/>
      <c r="R159" s="161"/>
      <c r="S159" s="161"/>
      <c r="T159" s="162"/>
      <c r="U159" s="161"/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138</v>
      </c>
      <c r="AF159" s="151">
        <v>0</v>
      </c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5">
      <c r="A160" s="152">
        <v>49</v>
      </c>
      <c r="B160" s="158" t="s">
        <v>306</v>
      </c>
      <c r="C160" s="197" t="s">
        <v>307</v>
      </c>
      <c r="D160" s="160" t="s">
        <v>162</v>
      </c>
      <c r="E160" s="169">
        <v>30</v>
      </c>
      <c r="F160" s="174"/>
      <c r="G160" s="175">
        <f>ROUND(E160*F160,2)</f>
        <v>0</v>
      </c>
      <c r="H160" s="175"/>
      <c r="I160" s="175">
        <f>ROUND(E160*H160,2)</f>
        <v>0</v>
      </c>
      <c r="J160" s="175"/>
      <c r="K160" s="175">
        <f>ROUND(E160*J160,2)</f>
        <v>0</v>
      </c>
      <c r="L160" s="175">
        <v>21</v>
      </c>
      <c r="M160" s="175">
        <f>G160*(1+L160/100)</f>
        <v>0</v>
      </c>
      <c r="N160" s="161">
        <v>0</v>
      </c>
      <c r="O160" s="161">
        <f>ROUND(E160*N160,5)</f>
        <v>0</v>
      </c>
      <c r="P160" s="161">
        <v>2.1299999999999999E-3</v>
      </c>
      <c r="Q160" s="161">
        <f>ROUND(E160*P160,5)</f>
        <v>6.3899999999999998E-2</v>
      </c>
      <c r="R160" s="161"/>
      <c r="S160" s="161"/>
      <c r="T160" s="162">
        <v>0.17299999999999999</v>
      </c>
      <c r="U160" s="161">
        <f>ROUND(E160*T160,2)</f>
        <v>5.19</v>
      </c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136</v>
      </c>
      <c r="AF160" s="151"/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5">
      <c r="A161" s="152"/>
      <c r="B161" s="158"/>
      <c r="C161" s="198" t="s">
        <v>308</v>
      </c>
      <c r="D161" s="163"/>
      <c r="E161" s="170">
        <v>30</v>
      </c>
      <c r="F161" s="175"/>
      <c r="G161" s="175"/>
      <c r="H161" s="175"/>
      <c r="I161" s="175"/>
      <c r="J161" s="175"/>
      <c r="K161" s="175"/>
      <c r="L161" s="175"/>
      <c r="M161" s="175"/>
      <c r="N161" s="161"/>
      <c r="O161" s="161"/>
      <c r="P161" s="161"/>
      <c r="Q161" s="161"/>
      <c r="R161" s="161"/>
      <c r="S161" s="161"/>
      <c r="T161" s="162"/>
      <c r="U161" s="161"/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138</v>
      </c>
      <c r="AF161" s="151">
        <v>0</v>
      </c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5">
      <c r="A162" s="152">
        <v>50</v>
      </c>
      <c r="B162" s="158" t="s">
        <v>309</v>
      </c>
      <c r="C162" s="197" t="s">
        <v>310</v>
      </c>
      <c r="D162" s="160" t="s">
        <v>234</v>
      </c>
      <c r="E162" s="169">
        <v>0.21</v>
      </c>
      <c r="F162" s="174"/>
      <c r="G162" s="175">
        <f>ROUND(E162*F162,2)</f>
        <v>0</v>
      </c>
      <c r="H162" s="175"/>
      <c r="I162" s="175">
        <f>ROUND(E162*H162,2)</f>
        <v>0</v>
      </c>
      <c r="J162" s="175"/>
      <c r="K162" s="175">
        <f>ROUND(E162*J162,2)</f>
        <v>0</v>
      </c>
      <c r="L162" s="175">
        <v>21</v>
      </c>
      <c r="M162" s="175">
        <f>G162*(1+L162/100)</f>
        <v>0</v>
      </c>
      <c r="N162" s="161">
        <v>0</v>
      </c>
      <c r="O162" s="161">
        <f>ROUND(E162*N162,5)</f>
        <v>0</v>
      </c>
      <c r="P162" s="161">
        <v>0</v>
      </c>
      <c r="Q162" s="161">
        <f>ROUND(E162*P162,5)</f>
        <v>0</v>
      </c>
      <c r="R162" s="161"/>
      <c r="S162" s="161"/>
      <c r="T162" s="162">
        <v>1.3740000000000001</v>
      </c>
      <c r="U162" s="161">
        <f>ROUND(E162*T162,2)</f>
        <v>0.28999999999999998</v>
      </c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136</v>
      </c>
      <c r="AF162" s="151"/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x14ac:dyDescent="0.25">
      <c r="A163" s="153" t="s">
        <v>131</v>
      </c>
      <c r="B163" s="159" t="s">
        <v>80</v>
      </c>
      <c r="C163" s="199" t="s">
        <v>81</v>
      </c>
      <c r="D163" s="164"/>
      <c r="E163" s="171"/>
      <c r="F163" s="176"/>
      <c r="G163" s="176">
        <f>SUMIF(AE164:AE181,"&lt;&gt;NOR",G164:G181)</f>
        <v>0</v>
      </c>
      <c r="H163" s="176"/>
      <c r="I163" s="176">
        <f>SUM(I164:I181)</f>
        <v>0</v>
      </c>
      <c r="J163" s="176"/>
      <c r="K163" s="176">
        <f>SUM(K164:K181)</f>
        <v>0</v>
      </c>
      <c r="L163" s="176"/>
      <c r="M163" s="176">
        <f>SUM(M164:M181)</f>
        <v>0</v>
      </c>
      <c r="N163" s="165"/>
      <c r="O163" s="165">
        <f>SUM(O164:O181)</f>
        <v>0.17013</v>
      </c>
      <c r="P163" s="165"/>
      <c r="Q163" s="165">
        <f>SUM(Q164:Q181)</f>
        <v>1.524E-2</v>
      </c>
      <c r="R163" s="165"/>
      <c r="S163" s="165"/>
      <c r="T163" s="166"/>
      <c r="U163" s="165">
        <f>SUM(U164:U181)</f>
        <v>14.599999999999998</v>
      </c>
      <c r="W163" s="151"/>
      <c r="AE163" t="s">
        <v>132</v>
      </c>
    </row>
    <row r="164" spans="1:60" outlineLevel="1" x14ac:dyDescent="0.25">
      <c r="A164" s="152">
        <v>51</v>
      </c>
      <c r="B164" s="158" t="s">
        <v>311</v>
      </c>
      <c r="C164" s="197" t="s">
        <v>312</v>
      </c>
      <c r="D164" s="160" t="s">
        <v>289</v>
      </c>
      <c r="E164" s="169">
        <v>2</v>
      </c>
      <c r="F164" s="174"/>
      <c r="G164" s="175">
        <f>ROUND(E164*F164,2)</f>
        <v>0</v>
      </c>
      <c r="H164" s="175"/>
      <c r="I164" s="175">
        <f>ROUND(E164*H164,2)</f>
        <v>0</v>
      </c>
      <c r="J164" s="175"/>
      <c r="K164" s="175">
        <f>ROUND(E164*J164,2)</f>
        <v>0</v>
      </c>
      <c r="L164" s="175">
        <v>21</v>
      </c>
      <c r="M164" s="175">
        <f>G164*(1+L164/100)</f>
        <v>0</v>
      </c>
      <c r="N164" s="161">
        <v>0</v>
      </c>
      <c r="O164" s="161">
        <f>ROUND(E164*N164,5)</f>
        <v>0</v>
      </c>
      <c r="P164" s="161">
        <v>0</v>
      </c>
      <c r="Q164" s="161">
        <f>ROUND(E164*P164,5)</f>
        <v>0</v>
      </c>
      <c r="R164" s="161"/>
      <c r="S164" s="161"/>
      <c r="T164" s="162">
        <v>6.4000000000000001E-2</v>
      </c>
      <c r="U164" s="161">
        <f>ROUND(E164*T164,2)</f>
        <v>0.13</v>
      </c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136</v>
      </c>
      <c r="AF164" s="151"/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5">
      <c r="A165" s="152">
        <v>52</v>
      </c>
      <c r="B165" s="158" t="s">
        <v>313</v>
      </c>
      <c r="C165" s="197" t="s">
        <v>314</v>
      </c>
      <c r="D165" s="160" t="s">
        <v>289</v>
      </c>
      <c r="E165" s="169">
        <v>2</v>
      </c>
      <c r="F165" s="174"/>
      <c r="G165" s="175">
        <f>ROUND(E165*F165,2)</f>
        <v>0</v>
      </c>
      <c r="H165" s="175"/>
      <c r="I165" s="175">
        <f>ROUND(E165*H165,2)</f>
        <v>0</v>
      </c>
      <c r="J165" s="175"/>
      <c r="K165" s="175">
        <f>ROUND(E165*J165,2)</f>
        <v>0</v>
      </c>
      <c r="L165" s="175">
        <v>21</v>
      </c>
      <c r="M165" s="175">
        <f>G165*(1+L165/100)</f>
        <v>0</v>
      </c>
      <c r="N165" s="161">
        <v>2.5000000000000001E-4</v>
      </c>
      <c r="O165" s="161">
        <f>ROUND(E165*N165,5)</f>
        <v>5.0000000000000001E-4</v>
      </c>
      <c r="P165" s="161">
        <v>0</v>
      </c>
      <c r="Q165" s="161">
        <f>ROUND(E165*P165,5)</f>
        <v>0</v>
      </c>
      <c r="R165" s="161"/>
      <c r="S165" s="161"/>
      <c r="T165" s="162">
        <v>0.31</v>
      </c>
      <c r="U165" s="161">
        <f>ROUND(E165*T165,2)</f>
        <v>0.62</v>
      </c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136</v>
      </c>
      <c r="AF165" s="151"/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5">
      <c r="A166" s="152"/>
      <c r="B166" s="158"/>
      <c r="C166" s="198" t="s">
        <v>315</v>
      </c>
      <c r="D166" s="163"/>
      <c r="E166" s="170">
        <v>2</v>
      </c>
      <c r="F166" s="175"/>
      <c r="G166" s="175"/>
      <c r="H166" s="175"/>
      <c r="I166" s="175"/>
      <c r="J166" s="175"/>
      <c r="K166" s="175"/>
      <c r="L166" s="175"/>
      <c r="M166" s="175"/>
      <c r="N166" s="161"/>
      <c r="O166" s="161"/>
      <c r="P166" s="161"/>
      <c r="Q166" s="161"/>
      <c r="R166" s="161"/>
      <c r="S166" s="161"/>
      <c r="T166" s="162"/>
      <c r="U166" s="161"/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 t="s">
        <v>138</v>
      </c>
      <c r="AF166" s="151">
        <v>0</v>
      </c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5">
      <c r="A167" s="152">
        <v>53</v>
      </c>
      <c r="B167" s="158" t="s">
        <v>316</v>
      </c>
      <c r="C167" s="197" t="s">
        <v>317</v>
      </c>
      <c r="D167" s="160" t="s">
        <v>162</v>
      </c>
      <c r="E167" s="169">
        <v>11</v>
      </c>
      <c r="F167" s="174"/>
      <c r="G167" s="175">
        <f>ROUND(E167*F167,2)</f>
        <v>0</v>
      </c>
      <c r="H167" s="175"/>
      <c r="I167" s="175">
        <f>ROUND(E167*H167,2)</f>
        <v>0</v>
      </c>
      <c r="J167" s="175"/>
      <c r="K167" s="175">
        <f>ROUND(E167*J167,2)</f>
        <v>0</v>
      </c>
      <c r="L167" s="175">
        <v>21</v>
      </c>
      <c r="M167" s="175">
        <f>G167*(1+L167/100)</f>
        <v>0</v>
      </c>
      <c r="N167" s="161">
        <v>1.455E-2</v>
      </c>
      <c r="O167" s="161">
        <f>ROUND(E167*N167,5)</f>
        <v>0.16005</v>
      </c>
      <c r="P167" s="161">
        <v>0</v>
      </c>
      <c r="Q167" s="161">
        <f>ROUND(E167*P167,5)</f>
        <v>0</v>
      </c>
      <c r="R167" s="161"/>
      <c r="S167" s="161"/>
      <c r="T167" s="162">
        <v>0.78400000000000003</v>
      </c>
      <c r="U167" s="161">
        <f>ROUND(E167*T167,2)</f>
        <v>8.6199999999999992</v>
      </c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136</v>
      </c>
      <c r="AF167" s="151"/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5">
      <c r="A168" s="152"/>
      <c r="B168" s="158"/>
      <c r="C168" s="198" t="s">
        <v>253</v>
      </c>
      <c r="D168" s="163"/>
      <c r="E168" s="170"/>
      <c r="F168" s="175"/>
      <c r="G168" s="175"/>
      <c r="H168" s="175"/>
      <c r="I168" s="175"/>
      <c r="J168" s="175"/>
      <c r="K168" s="175"/>
      <c r="L168" s="175"/>
      <c r="M168" s="175"/>
      <c r="N168" s="161"/>
      <c r="O168" s="161"/>
      <c r="P168" s="161"/>
      <c r="Q168" s="161"/>
      <c r="R168" s="161"/>
      <c r="S168" s="161"/>
      <c r="T168" s="162"/>
      <c r="U168" s="161"/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138</v>
      </c>
      <c r="AF168" s="151">
        <v>0</v>
      </c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5">
      <c r="A169" s="152"/>
      <c r="B169" s="158"/>
      <c r="C169" s="198" t="s">
        <v>318</v>
      </c>
      <c r="D169" s="163"/>
      <c r="E169" s="170">
        <v>1.5</v>
      </c>
      <c r="F169" s="175"/>
      <c r="G169" s="175"/>
      <c r="H169" s="175"/>
      <c r="I169" s="175"/>
      <c r="J169" s="175"/>
      <c r="K169" s="175"/>
      <c r="L169" s="175"/>
      <c r="M169" s="175"/>
      <c r="N169" s="161"/>
      <c r="O169" s="161"/>
      <c r="P169" s="161"/>
      <c r="Q169" s="161"/>
      <c r="R169" s="161"/>
      <c r="S169" s="161"/>
      <c r="T169" s="162"/>
      <c r="U169" s="161"/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138</v>
      </c>
      <c r="AF169" s="151">
        <v>0</v>
      </c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5">
      <c r="A170" s="152"/>
      <c r="B170" s="158"/>
      <c r="C170" s="198" t="s">
        <v>255</v>
      </c>
      <c r="D170" s="163"/>
      <c r="E170" s="170"/>
      <c r="F170" s="175"/>
      <c r="G170" s="175"/>
      <c r="H170" s="175"/>
      <c r="I170" s="175"/>
      <c r="J170" s="175"/>
      <c r="K170" s="175"/>
      <c r="L170" s="175"/>
      <c r="M170" s="175"/>
      <c r="N170" s="161"/>
      <c r="O170" s="161"/>
      <c r="P170" s="161"/>
      <c r="Q170" s="161"/>
      <c r="R170" s="161"/>
      <c r="S170" s="161"/>
      <c r="T170" s="162"/>
      <c r="U170" s="161"/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138</v>
      </c>
      <c r="AF170" s="151">
        <v>0</v>
      </c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5">
      <c r="A171" s="152"/>
      <c r="B171" s="158"/>
      <c r="C171" s="198" t="s">
        <v>267</v>
      </c>
      <c r="D171" s="163"/>
      <c r="E171" s="170">
        <v>3</v>
      </c>
      <c r="F171" s="175"/>
      <c r="G171" s="175"/>
      <c r="H171" s="175"/>
      <c r="I171" s="175"/>
      <c r="J171" s="175"/>
      <c r="K171" s="175"/>
      <c r="L171" s="175"/>
      <c r="M171" s="175"/>
      <c r="N171" s="161"/>
      <c r="O171" s="161"/>
      <c r="P171" s="161"/>
      <c r="Q171" s="161"/>
      <c r="R171" s="161"/>
      <c r="S171" s="161"/>
      <c r="T171" s="162"/>
      <c r="U171" s="16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138</v>
      </c>
      <c r="AF171" s="151">
        <v>0</v>
      </c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5">
      <c r="A172" s="152"/>
      <c r="B172" s="158"/>
      <c r="C172" s="198" t="s">
        <v>257</v>
      </c>
      <c r="D172" s="163"/>
      <c r="E172" s="170"/>
      <c r="F172" s="175"/>
      <c r="G172" s="175"/>
      <c r="H172" s="175"/>
      <c r="I172" s="175"/>
      <c r="J172" s="175"/>
      <c r="K172" s="175"/>
      <c r="L172" s="175"/>
      <c r="M172" s="175"/>
      <c r="N172" s="161"/>
      <c r="O172" s="161"/>
      <c r="P172" s="161"/>
      <c r="Q172" s="161"/>
      <c r="R172" s="161"/>
      <c r="S172" s="161"/>
      <c r="T172" s="162"/>
      <c r="U172" s="161"/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138</v>
      </c>
      <c r="AF172" s="151">
        <v>0</v>
      </c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5">
      <c r="A173" s="152"/>
      <c r="B173" s="158"/>
      <c r="C173" s="198" t="s">
        <v>319</v>
      </c>
      <c r="D173" s="163"/>
      <c r="E173" s="170">
        <v>6.5</v>
      </c>
      <c r="F173" s="175"/>
      <c r="G173" s="175"/>
      <c r="H173" s="175"/>
      <c r="I173" s="175"/>
      <c r="J173" s="175"/>
      <c r="K173" s="175"/>
      <c r="L173" s="175"/>
      <c r="M173" s="175"/>
      <c r="N173" s="161"/>
      <c r="O173" s="161"/>
      <c r="P173" s="161"/>
      <c r="Q173" s="161"/>
      <c r="R173" s="161"/>
      <c r="S173" s="161"/>
      <c r="T173" s="162"/>
      <c r="U173" s="161"/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138</v>
      </c>
      <c r="AF173" s="151">
        <v>0</v>
      </c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5">
      <c r="A174" s="152">
        <v>54</v>
      </c>
      <c r="B174" s="158" t="s">
        <v>320</v>
      </c>
      <c r="C174" s="197" t="s">
        <v>321</v>
      </c>
      <c r="D174" s="160" t="s">
        <v>322</v>
      </c>
      <c r="E174" s="169">
        <v>2</v>
      </c>
      <c r="F174" s="174"/>
      <c r="G174" s="175">
        <f>ROUND(E174*F174,2)</f>
        <v>0</v>
      </c>
      <c r="H174" s="175"/>
      <c r="I174" s="175">
        <f>ROUND(E174*H174,2)</f>
        <v>0</v>
      </c>
      <c r="J174" s="175"/>
      <c r="K174" s="175">
        <f>ROUND(E174*J174,2)</f>
        <v>0</v>
      </c>
      <c r="L174" s="175">
        <v>21</v>
      </c>
      <c r="M174" s="175">
        <f>G174*(1+L174/100)</f>
        <v>0</v>
      </c>
      <c r="N174" s="161">
        <v>4.0400000000000002E-3</v>
      </c>
      <c r="O174" s="161">
        <f>ROUND(E174*N174,5)</f>
        <v>8.0800000000000004E-3</v>
      </c>
      <c r="P174" s="161">
        <v>0</v>
      </c>
      <c r="Q174" s="161">
        <f>ROUND(E174*P174,5)</f>
        <v>0</v>
      </c>
      <c r="R174" s="161"/>
      <c r="S174" s="161"/>
      <c r="T174" s="162">
        <v>1.59</v>
      </c>
      <c r="U174" s="161">
        <f>ROUND(E174*T174,2)</f>
        <v>3.18</v>
      </c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 t="s">
        <v>136</v>
      </c>
      <c r="AF174" s="151"/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5">
      <c r="A175" s="152"/>
      <c r="B175" s="158"/>
      <c r="C175" s="198" t="s">
        <v>323</v>
      </c>
      <c r="D175" s="163"/>
      <c r="E175" s="170">
        <v>2</v>
      </c>
      <c r="F175" s="175"/>
      <c r="G175" s="175"/>
      <c r="H175" s="175"/>
      <c r="I175" s="175"/>
      <c r="J175" s="175"/>
      <c r="K175" s="175"/>
      <c r="L175" s="175"/>
      <c r="M175" s="175"/>
      <c r="N175" s="161"/>
      <c r="O175" s="161"/>
      <c r="P175" s="161"/>
      <c r="Q175" s="161"/>
      <c r="R175" s="161"/>
      <c r="S175" s="161"/>
      <c r="T175" s="162"/>
      <c r="U175" s="161"/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138</v>
      </c>
      <c r="AF175" s="151">
        <v>0</v>
      </c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5">
      <c r="A176" s="152">
        <v>55</v>
      </c>
      <c r="B176" s="158" t="s">
        <v>324</v>
      </c>
      <c r="C176" s="197" t="s">
        <v>325</v>
      </c>
      <c r="D176" s="160" t="s">
        <v>162</v>
      </c>
      <c r="E176" s="169">
        <v>11</v>
      </c>
      <c r="F176" s="174"/>
      <c r="G176" s="175">
        <f>ROUND(E176*F176,2)</f>
        <v>0</v>
      </c>
      <c r="H176" s="175"/>
      <c r="I176" s="175">
        <f>ROUND(E176*H176,2)</f>
        <v>0</v>
      </c>
      <c r="J176" s="175"/>
      <c r="K176" s="175">
        <f>ROUND(E176*J176,2)</f>
        <v>0</v>
      </c>
      <c r="L176" s="175">
        <v>21</v>
      </c>
      <c r="M176" s="175">
        <f>G176*(1+L176/100)</f>
        <v>0</v>
      </c>
      <c r="N176" s="161">
        <v>0</v>
      </c>
      <c r="O176" s="161">
        <f>ROUND(E176*N176,5)</f>
        <v>0</v>
      </c>
      <c r="P176" s="161">
        <v>0</v>
      </c>
      <c r="Q176" s="161">
        <f>ROUND(E176*P176,5)</f>
        <v>0</v>
      </c>
      <c r="R176" s="161"/>
      <c r="S176" s="161"/>
      <c r="T176" s="162">
        <v>6.2E-2</v>
      </c>
      <c r="U176" s="161">
        <f>ROUND(E176*T176,2)</f>
        <v>0.68</v>
      </c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136</v>
      </c>
      <c r="AF176" s="151"/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5">
      <c r="A177" s="152">
        <v>56</v>
      </c>
      <c r="B177" s="158" t="s">
        <v>326</v>
      </c>
      <c r="C177" s="197" t="s">
        <v>327</v>
      </c>
      <c r="D177" s="160" t="s">
        <v>289</v>
      </c>
      <c r="E177" s="169">
        <v>2</v>
      </c>
      <c r="F177" s="174"/>
      <c r="G177" s="175">
        <f>ROUND(E177*F177,2)</f>
        <v>0</v>
      </c>
      <c r="H177" s="175"/>
      <c r="I177" s="175">
        <f>ROUND(E177*H177,2)</f>
        <v>0</v>
      </c>
      <c r="J177" s="175"/>
      <c r="K177" s="175">
        <f>ROUND(E177*J177,2)</f>
        <v>0</v>
      </c>
      <c r="L177" s="175">
        <v>21</v>
      </c>
      <c r="M177" s="175">
        <f>G177*(1+L177/100)</f>
        <v>0</v>
      </c>
      <c r="N177" s="161">
        <v>0</v>
      </c>
      <c r="O177" s="161">
        <f>ROUND(E177*N177,5)</f>
        <v>0</v>
      </c>
      <c r="P177" s="161">
        <v>0</v>
      </c>
      <c r="Q177" s="161">
        <f>ROUND(E177*P177,5)</f>
        <v>0</v>
      </c>
      <c r="R177" s="161"/>
      <c r="S177" s="161"/>
      <c r="T177" s="162">
        <v>0.48199999999999998</v>
      </c>
      <c r="U177" s="161">
        <f>ROUND(E177*T177,2)</f>
        <v>0.96</v>
      </c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136</v>
      </c>
      <c r="AF177" s="151"/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5">
      <c r="A178" s="152">
        <v>57</v>
      </c>
      <c r="B178" s="158" t="s">
        <v>328</v>
      </c>
      <c r="C178" s="197" t="s">
        <v>329</v>
      </c>
      <c r="D178" s="160" t="s">
        <v>162</v>
      </c>
      <c r="E178" s="169">
        <v>6</v>
      </c>
      <c r="F178" s="174"/>
      <c r="G178" s="175">
        <f>ROUND(E178*F178,2)</f>
        <v>0</v>
      </c>
      <c r="H178" s="175"/>
      <c r="I178" s="175">
        <f>ROUND(E178*H178,2)</f>
        <v>0</v>
      </c>
      <c r="J178" s="175"/>
      <c r="K178" s="175">
        <f>ROUND(E178*J178,2)</f>
        <v>0</v>
      </c>
      <c r="L178" s="175">
        <v>21</v>
      </c>
      <c r="M178" s="175">
        <f>G178*(1+L178/100)</f>
        <v>0</v>
      </c>
      <c r="N178" s="161">
        <v>2.5000000000000001E-4</v>
      </c>
      <c r="O178" s="161">
        <f>ROUND(E178*N178,5)</f>
        <v>1.5E-3</v>
      </c>
      <c r="P178" s="161">
        <v>2.5400000000000002E-3</v>
      </c>
      <c r="Q178" s="161">
        <f>ROUND(E178*P178,5)</f>
        <v>1.524E-2</v>
      </c>
      <c r="R178" s="161"/>
      <c r="S178" s="161"/>
      <c r="T178" s="162">
        <v>0.03</v>
      </c>
      <c r="U178" s="161">
        <f>ROUND(E178*T178,2)</f>
        <v>0.18</v>
      </c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136</v>
      </c>
      <c r="AF178" s="151"/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5">
      <c r="A179" s="152"/>
      <c r="B179" s="158"/>
      <c r="C179" s="198" t="s">
        <v>330</v>
      </c>
      <c r="D179" s="163"/>
      <c r="E179" s="170">
        <v>6</v>
      </c>
      <c r="F179" s="175"/>
      <c r="G179" s="175"/>
      <c r="H179" s="175"/>
      <c r="I179" s="175"/>
      <c r="J179" s="175"/>
      <c r="K179" s="175"/>
      <c r="L179" s="175"/>
      <c r="M179" s="175"/>
      <c r="N179" s="161"/>
      <c r="O179" s="161"/>
      <c r="P179" s="161"/>
      <c r="Q179" s="161"/>
      <c r="R179" s="161"/>
      <c r="S179" s="161"/>
      <c r="T179" s="162"/>
      <c r="U179" s="161"/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138</v>
      </c>
      <c r="AF179" s="151">
        <v>0</v>
      </c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5">
      <c r="A180" s="152">
        <v>58</v>
      </c>
      <c r="B180" s="158" t="s">
        <v>331</v>
      </c>
      <c r="C180" s="197" t="s">
        <v>332</v>
      </c>
      <c r="D180" s="160" t="s">
        <v>333</v>
      </c>
      <c r="E180" s="169">
        <v>1</v>
      </c>
      <c r="F180" s="174"/>
      <c r="G180" s="175">
        <f>ROUND(E180*F180,2)</f>
        <v>0</v>
      </c>
      <c r="H180" s="175"/>
      <c r="I180" s="175">
        <f>ROUND(E180*H180,2)</f>
        <v>0</v>
      </c>
      <c r="J180" s="175"/>
      <c r="K180" s="175">
        <f>ROUND(E180*J180,2)</f>
        <v>0</v>
      </c>
      <c r="L180" s="175">
        <v>21</v>
      </c>
      <c r="M180" s="175">
        <f>G180*(1+L180/100)</f>
        <v>0</v>
      </c>
      <c r="N180" s="161">
        <v>0</v>
      </c>
      <c r="O180" s="161">
        <f>ROUND(E180*N180,5)</f>
        <v>0</v>
      </c>
      <c r="P180" s="161">
        <v>0</v>
      </c>
      <c r="Q180" s="161">
        <f>ROUND(E180*P180,5)</f>
        <v>0</v>
      </c>
      <c r="R180" s="161"/>
      <c r="S180" s="161"/>
      <c r="T180" s="162">
        <v>0</v>
      </c>
      <c r="U180" s="161">
        <f>ROUND(E180*T180,2)</f>
        <v>0</v>
      </c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334</v>
      </c>
      <c r="AF180" s="151"/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5">
      <c r="A181" s="152">
        <v>59</v>
      </c>
      <c r="B181" s="158" t="s">
        <v>335</v>
      </c>
      <c r="C181" s="197" t="s">
        <v>336</v>
      </c>
      <c r="D181" s="160" t="s">
        <v>234</v>
      </c>
      <c r="E181" s="169">
        <v>0.17</v>
      </c>
      <c r="F181" s="174"/>
      <c r="G181" s="175">
        <f>ROUND(E181*F181,2)</f>
        <v>0</v>
      </c>
      <c r="H181" s="175"/>
      <c r="I181" s="175">
        <f>ROUND(E181*H181,2)</f>
        <v>0</v>
      </c>
      <c r="J181" s="175"/>
      <c r="K181" s="175">
        <f>ROUND(E181*J181,2)</f>
        <v>0</v>
      </c>
      <c r="L181" s="175">
        <v>21</v>
      </c>
      <c r="M181" s="175">
        <f>G181*(1+L181/100)</f>
        <v>0</v>
      </c>
      <c r="N181" s="161">
        <v>0</v>
      </c>
      <c r="O181" s="161">
        <f>ROUND(E181*N181,5)</f>
        <v>0</v>
      </c>
      <c r="P181" s="161">
        <v>0</v>
      </c>
      <c r="Q181" s="161">
        <f>ROUND(E181*P181,5)</f>
        <v>0</v>
      </c>
      <c r="R181" s="161"/>
      <c r="S181" s="161"/>
      <c r="T181" s="162">
        <v>1.379</v>
      </c>
      <c r="U181" s="161">
        <f>ROUND(E181*T181,2)</f>
        <v>0.23</v>
      </c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136</v>
      </c>
      <c r="AF181" s="151"/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x14ac:dyDescent="0.25">
      <c r="A182" s="153" t="s">
        <v>131</v>
      </c>
      <c r="B182" s="159" t="s">
        <v>82</v>
      </c>
      <c r="C182" s="199" t="s">
        <v>83</v>
      </c>
      <c r="D182" s="164"/>
      <c r="E182" s="171"/>
      <c r="F182" s="176"/>
      <c r="G182" s="176">
        <f>SUMIF(AE183:AE185,"&lt;&gt;NOR",G183:G185)</f>
        <v>0</v>
      </c>
      <c r="H182" s="176"/>
      <c r="I182" s="176">
        <f>SUM(I183:I185)</f>
        <v>0</v>
      </c>
      <c r="J182" s="176"/>
      <c r="K182" s="176">
        <f>SUM(K183:K185)</f>
        <v>0</v>
      </c>
      <c r="L182" s="176"/>
      <c r="M182" s="176">
        <f>SUM(M183:M185)</f>
        <v>0</v>
      </c>
      <c r="N182" s="165"/>
      <c r="O182" s="165">
        <f>SUM(O183:O185)</f>
        <v>1.1200000000000001E-3</v>
      </c>
      <c r="P182" s="165"/>
      <c r="Q182" s="165">
        <f>SUM(Q183:Q185)</f>
        <v>0</v>
      </c>
      <c r="R182" s="165"/>
      <c r="S182" s="165"/>
      <c r="T182" s="166"/>
      <c r="U182" s="165">
        <f>SUM(U183:U185)</f>
        <v>0.7</v>
      </c>
      <c r="W182" s="151"/>
      <c r="AE182" t="s">
        <v>132</v>
      </c>
    </row>
    <row r="183" spans="1:60" outlineLevel="1" x14ac:dyDescent="0.25">
      <c r="A183" s="152">
        <v>60</v>
      </c>
      <c r="B183" s="158" t="s">
        <v>337</v>
      </c>
      <c r="C183" s="197" t="s">
        <v>338</v>
      </c>
      <c r="D183" s="160" t="s">
        <v>322</v>
      </c>
      <c r="E183" s="169">
        <v>4</v>
      </c>
      <c r="F183" s="174"/>
      <c r="G183" s="175">
        <f>ROUND(E183*F183,2)</f>
        <v>0</v>
      </c>
      <c r="H183" s="175"/>
      <c r="I183" s="175">
        <f>ROUND(E183*H183,2)</f>
        <v>0</v>
      </c>
      <c r="J183" s="175"/>
      <c r="K183" s="175">
        <f>ROUND(E183*J183,2)</f>
        <v>0</v>
      </c>
      <c r="L183" s="175">
        <v>21</v>
      </c>
      <c r="M183" s="175">
        <f>G183*(1+L183/100)</f>
        <v>0</v>
      </c>
      <c r="N183" s="161">
        <v>8.0000000000000007E-5</v>
      </c>
      <c r="O183" s="161">
        <f>ROUND(E183*N183,5)</f>
        <v>3.2000000000000003E-4</v>
      </c>
      <c r="P183" s="161">
        <v>0</v>
      </c>
      <c r="Q183" s="161">
        <f>ROUND(E183*P183,5)</f>
        <v>0</v>
      </c>
      <c r="R183" s="161"/>
      <c r="S183" s="161"/>
      <c r="T183" s="162">
        <v>0.17599999999999999</v>
      </c>
      <c r="U183" s="161">
        <f>ROUND(E183*T183,2)</f>
        <v>0.7</v>
      </c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136</v>
      </c>
      <c r="AF183" s="151"/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ht="20.399999999999999" outlineLevel="1" x14ac:dyDescent="0.25">
      <c r="A184" s="152">
        <v>61</v>
      </c>
      <c r="B184" s="158" t="s">
        <v>339</v>
      </c>
      <c r="C184" s="197" t="s">
        <v>340</v>
      </c>
      <c r="D184" s="160" t="s">
        <v>289</v>
      </c>
      <c r="E184" s="169">
        <v>4</v>
      </c>
      <c r="F184" s="174"/>
      <c r="G184" s="175">
        <f>ROUND(E184*F184,2)</f>
        <v>0</v>
      </c>
      <c r="H184" s="175"/>
      <c r="I184" s="175">
        <f>ROUND(E184*H184,2)</f>
        <v>0</v>
      </c>
      <c r="J184" s="175"/>
      <c r="K184" s="175">
        <f>ROUND(E184*J184,2)</f>
        <v>0</v>
      </c>
      <c r="L184" s="175">
        <v>21</v>
      </c>
      <c r="M184" s="175">
        <f>G184*(1+L184/100)</f>
        <v>0</v>
      </c>
      <c r="N184" s="161">
        <v>2.0000000000000001E-4</v>
      </c>
      <c r="O184" s="161">
        <f>ROUND(E184*N184,5)</f>
        <v>8.0000000000000004E-4</v>
      </c>
      <c r="P184" s="161">
        <v>0</v>
      </c>
      <c r="Q184" s="161">
        <f>ROUND(E184*P184,5)</f>
        <v>0</v>
      </c>
      <c r="R184" s="161"/>
      <c r="S184" s="161"/>
      <c r="T184" s="162">
        <v>0</v>
      </c>
      <c r="U184" s="161">
        <f>ROUND(E184*T184,2)</f>
        <v>0</v>
      </c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 t="s">
        <v>299</v>
      </c>
      <c r="AF184" s="151"/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5">
      <c r="A185" s="152">
        <v>62</v>
      </c>
      <c r="B185" s="158" t="s">
        <v>341</v>
      </c>
      <c r="C185" s="197" t="s">
        <v>342</v>
      </c>
      <c r="D185" s="160" t="s">
        <v>234</v>
      </c>
      <c r="E185" s="169">
        <v>1E-3</v>
      </c>
      <c r="F185" s="174"/>
      <c r="G185" s="175">
        <f>ROUND(E185*F185,2)</f>
        <v>0</v>
      </c>
      <c r="H185" s="175"/>
      <c r="I185" s="175">
        <f>ROUND(E185*H185,2)</f>
        <v>0</v>
      </c>
      <c r="J185" s="175"/>
      <c r="K185" s="175">
        <f>ROUND(E185*J185,2)</f>
        <v>0</v>
      </c>
      <c r="L185" s="175">
        <v>21</v>
      </c>
      <c r="M185" s="175">
        <f>G185*(1+L185/100)</f>
        <v>0</v>
      </c>
      <c r="N185" s="161">
        <v>0</v>
      </c>
      <c r="O185" s="161">
        <f>ROUND(E185*N185,5)</f>
        <v>0</v>
      </c>
      <c r="P185" s="161">
        <v>0</v>
      </c>
      <c r="Q185" s="161">
        <f>ROUND(E185*P185,5)</f>
        <v>0</v>
      </c>
      <c r="R185" s="161"/>
      <c r="S185" s="161"/>
      <c r="T185" s="162">
        <v>1.573</v>
      </c>
      <c r="U185" s="161">
        <f>ROUND(E185*T185,2)</f>
        <v>0</v>
      </c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136</v>
      </c>
      <c r="AF185" s="151"/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x14ac:dyDescent="0.25">
      <c r="A186" s="153" t="s">
        <v>131</v>
      </c>
      <c r="B186" s="159" t="s">
        <v>84</v>
      </c>
      <c r="C186" s="199" t="s">
        <v>85</v>
      </c>
      <c r="D186" s="164"/>
      <c r="E186" s="171"/>
      <c r="F186" s="176"/>
      <c r="G186" s="176">
        <f>SUMIF(AE187:AE198,"&lt;&gt;NOR",G187:G198)</f>
        <v>0</v>
      </c>
      <c r="H186" s="176"/>
      <c r="I186" s="176">
        <f>SUM(I187:I198)</f>
        <v>0</v>
      </c>
      <c r="J186" s="176"/>
      <c r="K186" s="176">
        <f>SUM(K187:K198)</f>
        <v>0</v>
      </c>
      <c r="L186" s="176"/>
      <c r="M186" s="176">
        <f>SUM(M187:M198)</f>
        <v>0</v>
      </c>
      <c r="N186" s="165"/>
      <c r="O186" s="165">
        <f>SUM(O187:O198)</f>
        <v>1.804E-2</v>
      </c>
      <c r="P186" s="165"/>
      <c r="Q186" s="165">
        <f>SUM(Q187:Q198)</f>
        <v>1.31925</v>
      </c>
      <c r="R186" s="165"/>
      <c r="S186" s="165"/>
      <c r="T186" s="166"/>
      <c r="U186" s="165">
        <f>SUM(U187:U198)</f>
        <v>15.290000000000001</v>
      </c>
      <c r="W186" s="151"/>
      <c r="AE186" t="s">
        <v>132</v>
      </c>
    </row>
    <row r="187" spans="1:60" outlineLevel="1" x14ac:dyDescent="0.25">
      <c r="A187" s="152">
        <v>63</v>
      </c>
      <c r="B187" s="158" t="s">
        <v>343</v>
      </c>
      <c r="C187" s="197" t="s">
        <v>344</v>
      </c>
      <c r="D187" s="160" t="s">
        <v>162</v>
      </c>
      <c r="E187" s="169">
        <v>42.984999999999999</v>
      </c>
      <c r="F187" s="174"/>
      <c r="G187" s="175">
        <f>ROUND(E187*F187,2)</f>
        <v>0</v>
      </c>
      <c r="H187" s="175"/>
      <c r="I187" s="175">
        <f>ROUND(E187*H187,2)</f>
        <v>0</v>
      </c>
      <c r="J187" s="175"/>
      <c r="K187" s="175">
        <f>ROUND(E187*J187,2)</f>
        <v>0</v>
      </c>
      <c r="L187" s="175">
        <v>21</v>
      </c>
      <c r="M187" s="175">
        <f>G187*(1+L187/100)</f>
        <v>0</v>
      </c>
      <c r="N187" s="161">
        <v>1.6000000000000001E-4</v>
      </c>
      <c r="O187" s="161">
        <f>ROUND(E187*N187,5)</f>
        <v>6.8799999999999998E-3</v>
      </c>
      <c r="P187" s="161">
        <v>1.7000000000000001E-2</v>
      </c>
      <c r="Q187" s="161">
        <f>ROUND(E187*P187,5)</f>
        <v>0.73075000000000001</v>
      </c>
      <c r="R187" s="161"/>
      <c r="S187" s="161"/>
      <c r="T187" s="162">
        <v>0.126</v>
      </c>
      <c r="U187" s="161">
        <f>ROUND(E187*T187,2)</f>
        <v>5.42</v>
      </c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136</v>
      </c>
      <c r="AF187" s="151"/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5">
      <c r="A188" s="152"/>
      <c r="B188" s="158"/>
      <c r="C188" s="198" t="s">
        <v>345</v>
      </c>
      <c r="D188" s="163"/>
      <c r="E188" s="170">
        <v>8</v>
      </c>
      <c r="F188" s="175"/>
      <c r="G188" s="175"/>
      <c r="H188" s="175"/>
      <c r="I188" s="175"/>
      <c r="J188" s="175"/>
      <c r="K188" s="175"/>
      <c r="L188" s="175"/>
      <c r="M188" s="175"/>
      <c r="N188" s="161"/>
      <c r="O188" s="161"/>
      <c r="P188" s="161"/>
      <c r="Q188" s="161"/>
      <c r="R188" s="161"/>
      <c r="S188" s="161"/>
      <c r="T188" s="162"/>
      <c r="U188" s="161"/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138</v>
      </c>
      <c r="AF188" s="151">
        <v>0</v>
      </c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5">
      <c r="A189" s="152"/>
      <c r="B189" s="158"/>
      <c r="C189" s="198" t="s">
        <v>346</v>
      </c>
      <c r="D189" s="163"/>
      <c r="E189" s="170">
        <v>19.170000000000002</v>
      </c>
      <c r="F189" s="175"/>
      <c r="G189" s="175"/>
      <c r="H189" s="175"/>
      <c r="I189" s="175"/>
      <c r="J189" s="175"/>
      <c r="K189" s="175"/>
      <c r="L189" s="175"/>
      <c r="M189" s="175"/>
      <c r="N189" s="161"/>
      <c r="O189" s="161"/>
      <c r="P189" s="161"/>
      <c r="Q189" s="161"/>
      <c r="R189" s="161"/>
      <c r="S189" s="161"/>
      <c r="T189" s="162"/>
      <c r="U189" s="161"/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138</v>
      </c>
      <c r="AF189" s="151">
        <v>0</v>
      </c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5">
      <c r="A190" s="152"/>
      <c r="B190" s="158"/>
      <c r="C190" s="198" t="s">
        <v>347</v>
      </c>
      <c r="D190" s="163"/>
      <c r="E190" s="170">
        <v>15.815</v>
      </c>
      <c r="F190" s="175"/>
      <c r="G190" s="175"/>
      <c r="H190" s="175"/>
      <c r="I190" s="175"/>
      <c r="J190" s="175"/>
      <c r="K190" s="175"/>
      <c r="L190" s="175"/>
      <c r="M190" s="175"/>
      <c r="N190" s="161"/>
      <c r="O190" s="161"/>
      <c r="P190" s="161"/>
      <c r="Q190" s="161"/>
      <c r="R190" s="161"/>
      <c r="S190" s="161"/>
      <c r="T190" s="162"/>
      <c r="U190" s="161"/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138</v>
      </c>
      <c r="AF190" s="151">
        <v>0</v>
      </c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5">
      <c r="A191" s="152">
        <v>64</v>
      </c>
      <c r="B191" s="158" t="s">
        <v>348</v>
      </c>
      <c r="C191" s="197" t="s">
        <v>349</v>
      </c>
      <c r="D191" s="160" t="s">
        <v>162</v>
      </c>
      <c r="E191" s="169">
        <v>42.984999999999999</v>
      </c>
      <c r="F191" s="174"/>
      <c r="G191" s="175">
        <f>ROUND(E191*F191,2)</f>
        <v>0</v>
      </c>
      <c r="H191" s="175"/>
      <c r="I191" s="175">
        <f>ROUND(E191*H191,2)</f>
        <v>0</v>
      </c>
      <c r="J191" s="175"/>
      <c r="K191" s="175">
        <f>ROUND(E191*J191,2)</f>
        <v>0</v>
      </c>
      <c r="L191" s="175">
        <v>21</v>
      </c>
      <c r="M191" s="175">
        <f>G191*(1+L191/100)</f>
        <v>0</v>
      </c>
      <c r="N191" s="161">
        <v>1.6000000000000001E-4</v>
      </c>
      <c r="O191" s="161">
        <f>ROUND(E191*N191,5)</f>
        <v>6.8799999999999998E-3</v>
      </c>
      <c r="P191" s="161">
        <v>0</v>
      </c>
      <c r="Q191" s="161">
        <f>ROUND(E191*P191,5)</f>
        <v>0</v>
      </c>
      <c r="R191" s="161"/>
      <c r="S191" s="161"/>
      <c r="T191" s="162">
        <v>0.158</v>
      </c>
      <c r="U191" s="161">
        <f>ROUND(E191*T191,2)</f>
        <v>6.79</v>
      </c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136</v>
      </c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5">
      <c r="A192" s="152"/>
      <c r="B192" s="158"/>
      <c r="C192" s="198" t="s">
        <v>350</v>
      </c>
      <c r="D192" s="163"/>
      <c r="E192" s="170">
        <v>42.984999999999999</v>
      </c>
      <c r="F192" s="175"/>
      <c r="G192" s="175"/>
      <c r="H192" s="175"/>
      <c r="I192" s="175"/>
      <c r="J192" s="175"/>
      <c r="K192" s="175"/>
      <c r="L192" s="175"/>
      <c r="M192" s="175"/>
      <c r="N192" s="161"/>
      <c r="O192" s="161"/>
      <c r="P192" s="161"/>
      <c r="Q192" s="161"/>
      <c r="R192" s="161"/>
      <c r="S192" s="161"/>
      <c r="T192" s="162"/>
      <c r="U192" s="161"/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 t="s">
        <v>138</v>
      </c>
      <c r="AF192" s="151">
        <v>0</v>
      </c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5">
      <c r="A193" s="152">
        <v>65</v>
      </c>
      <c r="B193" s="158" t="s">
        <v>351</v>
      </c>
      <c r="C193" s="197" t="s">
        <v>352</v>
      </c>
      <c r="D193" s="160" t="s">
        <v>141</v>
      </c>
      <c r="E193" s="169">
        <v>26.75</v>
      </c>
      <c r="F193" s="174"/>
      <c r="G193" s="175">
        <f>ROUND(E193*F193,2)</f>
        <v>0</v>
      </c>
      <c r="H193" s="175"/>
      <c r="I193" s="175">
        <f>ROUND(E193*H193,2)</f>
        <v>0</v>
      </c>
      <c r="J193" s="175"/>
      <c r="K193" s="175">
        <f>ROUND(E193*J193,2)</f>
        <v>0</v>
      </c>
      <c r="L193" s="175">
        <v>21</v>
      </c>
      <c r="M193" s="175">
        <f>G193*(1+L193/100)</f>
        <v>0</v>
      </c>
      <c r="N193" s="161">
        <v>1.6000000000000001E-4</v>
      </c>
      <c r="O193" s="161">
        <f>ROUND(E193*N193,5)</f>
        <v>4.28E-3</v>
      </c>
      <c r="P193" s="161">
        <v>2.1999999999999999E-2</v>
      </c>
      <c r="Q193" s="161">
        <f>ROUND(E193*P193,5)</f>
        <v>0.58850000000000002</v>
      </c>
      <c r="R193" s="161"/>
      <c r="S193" s="161"/>
      <c r="T193" s="162">
        <v>0.114</v>
      </c>
      <c r="U193" s="161">
        <f>ROUND(E193*T193,2)</f>
        <v>3.05</v>
      </c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136</v>
      </c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5">
      <c r="A194" s="152"/>
      <c r="B194" s="158"/>
      <c r="C194" s="198" t="s">
        <v>353</v>
      </c>
      <c r="D194" s="163"/>
      <c r="E194" s="170"/>
      <c r="F194" s="175"/>
      <c r="G194" s="175"/>
      <c r="H194" s="175"/>
      <c r="I194" s="175"/>
      <c r="J194" s="175"/>
      <c r="K194" s="175"/>
      <c r="L194" s="175"/>
      <c r="M194" s="175"/>
      <c r="N194" s="161"/>
      <c r="O194" s="161"/>
      <c r="P194" s="161"/>
      <c r="Q194" s="161"/>
      <c r="R194" s="161"/>
      <c r="S194" s="161"/>
      <c r="T194" s="162"/>
      <c r="U194" s="161"/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 t="s">
        <v>138</v>
      </c>
      <c r="AF194" s="151">
        <v>0</v>
      </c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5">
      <c r="A195" s="152"/>
      <c r="B195" s="158"/>
      <c r="C195" s="198" t="s">
        <v>354</v>
      </c>
      <c r="D195" s="163"/>
      <c r="E195" s="170">
        <v>18</v>
      </c>
      <c r="F195" s="175"/>
      <c r="G195" s="175"/>
      <c r="H195" s="175"/>
      <c r="I195" s="175"/>
      <c r="J195" s="175"/>
      <c r="K195" s="175"/>
      <c r="L195" s="175"/>
      <c r="M195" s="175"/>
      <c r="N195" s="161"/>
      <c r="O195" s="161"/>
      <c r="P195" s="161"/>
      <c r="Q195" s="161"/>
      <c r="R195" s="161"/>
      <c r="S195" s="161"/>
      <c r="T195" s="162"/>
      <c r="U195" s="161"/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 t="s">
        <v>138</v>
      </c>
      <c r="AF195" s="151">
        <v>0</v>
      </c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5">
      <c r="A196" s="152"/>
      <c r="B196" s="158"/>
      <c r="C196" s="198" t="s">
        <v>355</v>
      </c>
      <c r="D196" s="163"/>
      <c r="E196" s="170">
        <v>8.75</v>
      </c>
      <c r="F196" s="175"/>
      <c r="G196" s="175"/>
      <c r="H196" s="175"/>
      <c r="I196" s="175"/>
      <c r="J196" s="175"/>
      <c r="K196" s="175"/>
      <c r="L196" s="175"/>
      <c r="M196" s="175"/>
      <c r="N196" s="161"/>
      <c r="O196" s="161"/>
      <c r="P196" s="161"/>
      <c r="Q196" s="161"/>
      <c r="R196" s="161"/>
      <c r="S196" s="161"/>
      <c r="T196" s="162"/>
      <c r="U196" s="16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 t="s">
        <v>138</v>
      </c>
      <c r="AF196" s="151">
        <v>0</v>
      </c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5">
      <c r="A197" s="152">
        <v>66</v>
      </c>
      <c r="B197" s="158" t="s">
        <v>356</v>
      </c>
      <c r="C197" s="197" t="s">
        <v>357</v>
      </c>
      <c r="D197" s="160" t="s">
        <v>141</v>
      </c>
      <c r="E197" s="169">
        <v>26.75</v>
      </c>
      <c r="F197" s="174"/>
      <c r="G197" s="175">
        <f>ROUND(E197*F197,2)</f>
        <v>0</v>
      </c>
      <c r="H197" s="175"/>
      <c r="I197" s="175">
        <f>ROUND(E197*H197,2)</f>
        <v>0</v>
      </c>
      <c r="J197" s="175"/>
      <c r="K197" s="175">
        <f>ROUND(E197*J197,2)</f>
        <v>0</v>
      </c>
      <c r="L197" s="175">
        <v>21</v>
      </c>
      <c r="M197" s="175">
        <f>G197*(1+L197/100)</f>
        <v>0</v>
      </c>
      <c r="N197" s="161">
        <v>0</v>
      </c>
      <c r="O197" s="161">
        <f>ROUND(E197*N197,5)</f>
        <v>0</v>
      </c>
      <c r="P197" s="161">
        <v>0</v>
      </c>
      <c r="Q197" s="161">
        <f>ROUND(E197*P197,5)</f>
        <v>0</v>
      </c>
      <c r="R197" s="161"/>
      <c r="S197" s="161"/>
      <c r="T197" s="162">
        <v>0</v>
      </c>
      <c r="U197" s="161">
        <f>ROUND(E197*T197,2)</f>
        <v>0</v>
      </c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 t="s">
        <v>136</v>
      </c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5">
      <c r="A198" s="152">
        <v>67</v>
      </c>
      <c r="B198" s="158" t="s">
        <v>358</v>
      </c>
      <c r="C198" s="197" t="s">
        <v>359</v>
      </c>
      <c r="D198" s="160" t="s">
        <v>234</v>
      </c>
      <c r="E198" s="169">
        <v>1.7999999999999999E-2</v>
      </c>
      <c r="F198" s="174"/>
      <c r="G198" s="175">
        <f>ROUND(E198*F198,2)</f>
        <v>0</v>
      </c>
      <c r="H198" s="175"/>
      <c r="I198" s="175">
        <f>ROUND(E198*H198,2)</f>
        <v>0</v>
      </c>
      <c r="J198" s="175"/>
      <c r="K198" s="175">
        <f>ROUND(E198*J198,2)</f>
        <v>0</v>
      </c>
      <c r="L198" s="175">
        <v>21</v>
      </c>
      <c r="M198" s="175">
        <f>G198*(1+L198/100)</f>
        <v>0</v>
      </c>
      <c r="N198" s="161">
        <v>0</v>
      </c>
      <c r="O198" s="161">
        <f>ROUND(E198*N198,5)</f>
        <v>0</v>
      </c>
      <c r="P198" s="161">
        <v>0</v>
      </c>
      <c r="Q198" s="161">
        <f>ROUND(E198*P198,5)</f>
        <v>0</v>
      </c>
      <c r="R198" s="161"/>
      <c r="S198" s="161"/>
      <c r="T198" s="162">
        <v>1.7509999999999999</v>
      </c>
      <c r="U198" s="161">
        <f>ROUND(E198*T198,2)</f>
        <v>0.03</v>
      </c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 t="s">
        <v>136</v>
      </c>
      <c r="AF198" s="151"/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x14ac:dyDescent="0.25">
      <c r="A199" s="153" t="s">
        <v>131</v>
      </c>
      <c r="B199" s="159" t="s">
        <v>86</v>
      </c>
      <c r="C199" s="199" t="s">
        <v>87</v>
      </c>
      <c r="D199" s="164"/>
      <c r="E199" s="171"/>
      <c r="F199" s="176"/>
      <c r="G199" s="176">
        <f>SUMIF(AE200:AE228,"&lt;&gt;NOR",G200:G228)</f>
        <v>0</v>
      </c>
      <c r="H199" s="176"/>
      <c r="I199" s="176">
        <f>SUM(I200:I228)</f>
        <v>0</v>
      </c>
      <c r="J199" s="176"/>
      <c r="K199" s="176">
        <f>SUM(K200:K228)</f>
        <v>0</v>
      </c>
      <c r="L199" s="176"/>
      <c r="M199" s="176">
        <f>SUM(M200:M228)</f>
        <v>0</v>
      </c>
      <c r="N199" s="165"/>
      <c r="O199" s="165">
        <f>SUM(O200:O228)</f>
        <v>0.60616000000000003</v>
      </c>
      <c r="P199" s="165"/>
      <c r="Q199" s="165">
        <f>SUM(Q200:Q228)</f>
        <v>3.9947300000000006</v>
      </c>
      <c r="R199" s="165"/>
      <c r="S199" s="165"/>
      <c r="T199" s="166"/>
      <c r="U199" s="165">
        <f>SUM(U200:U228)</f>
        <v>153.69999999999999</v>
      </c>
      <c r="W199" s="151"/>
      <c r="AE199" t="s">
        <v>132</v>
      </c>
    </row>
    <row r="200" spans="1:60" outlineLevel="1" x14ac:dyDescent="0.25">
      <c r="A200" s="152">
        <v>68</v>
      </c>
      <c r="B200" s="158" t="s">
        <v>360</v>
      </c>
      <c r="C200" s="197" t="s">
        <v>361</v>
      </c>
      <c r="D200" s="160" t="s">
        <v>141</v>
      </c>
      <c r="E200" s="169">
        <v>56.15</v>
      </c>
      <c r="F200" s="174"/>
      <c r="G200" s="175">
        <f>ROUND(E200*F200,2)</f>
        <v>0</v>
      </c>
      <c r="H200" s="175"/>
      <c r="I200" s="175">
        <f>ROUND(E200*H200,2)</f>
        <v>0</v>
      </c>
      <c r="J200" s="175"/>
      <c r="K200" s="175">
        <f>ROUND(E200*J200,2)</f>
        <v>0</v>
      </c>
      <c r="L200" s="175">
        <v>21</v>
      </c>
      <c r="M200" s="175">
        <f>G200*(1+L200/100)</f>
        <v>0</v>
      </c>
      <c r="N200" s="161">
        <v>0</v>
      </c>
      <c r="O200" s="161">
        <f>ROUND(E200*N200,5)</f>
        <v>0</v>
      </c>
      <c r="P200" s="161">
        <v>8.0000000000000002E-3</v>
      </c>
      <c r="Q200" s="161">
        <f>ROUND(E200*P200,5)</f>
        <v>0.44919999999999999</v>
      </c>
      <c r="R200" s="161"/>
      <c r="S200" s="161"/>
      <c r="T200" s="162">
        <v>6.6000000000000003E-2</v>
      </c>
      <c r="U200" s="161">
        <f>ROUND(E200*T200,2)</f>
        <v>3.71</v>
      </c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 t="s">
        <v>136</v>
      </c>
      <c r="AF200" s="151"/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5">
      <c r="A201" s="152"/>
      <c r="B201" s="158"/>
      <c r="C201" s="198" t="s">
        <v>362</v>
      </c>
      <c r="D201" s="163"/>
      <c r="E201" s="170">
        <v>56.15</v>
      </c>
      <c r="F201" s="175"/>
      <c r="G201" s="175"/>
      <c r="H201" s="175"/>
      <c r="I201" s="175"/>
      <c r="J201" s="175"/>
      <c r="K201" s="175"/>
      <c r="L201" s="175"/>
      <c r="M201" s="175"/>
      <c r="N201" s="161"/>
      <c r="O201" s="161"/>
      <c r="P201" s="161"/>
      <c r="Q201" s="161"/>
      <c r="R201" s="161"/>
      <c r="S201" s="161"/>
      <c r="T201" s="162"/>
      <c r="U201" s="161"/>
      <c r="V201" s="151"/>
      <c r="W201" s="151"/>
      <c r="X201" s="151"/>
      <c r="Y201" s="151"/>
      <c r="Z201" s="151"/>
      <c r="AA201" s="151"/>
      <c r="AB201" s="151"/>
      <c r="AC201" s="151"/>
      <c r="AD201" s="151"/>
      <c r="AE201" s="151" t="s">
        <v>138</v>
      </c>
      <c r="AF201" s="151">
        <v>0</v>
      </c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5">
      <c r="A202" s="152">
        <v>69</v>
      </c>
      <c r="B202" s="158" t="s">
        <v>363</v>
      </c>
      <c r="C202" s="197" t="s">
        <v>364</v>
      </c>
      <c r="D202" s="160" t="s">
        <v>141</v>
      </c>
      <c r="E202" s="169">
        <v>56.15</v>
      </c>
      <c r="F202" s="174"/>
      <c r="G202" s="175">
        <f>ROUND(E202*F202,2)</f>
        <v>0</v>
      </c>
      <c r="H202" s="175"/>
      <c r="I202" s="175">
        <f>ROUND(E202*H202,2)</f>
        <v>0</v>
      </c>
      <c r="J202" s="175"/>
      <c r="K202" s="175">
        <f>ROUND(E202*J202,2)</f>
        <v>0</v>
      </c>
      <c r="L202" s="175">
        <v>21</v>
      </c>
      <c r="M202" s="175">
        <f>G202*(1+L202/100)</f>
        <v>0</v>
      </c>
      <c r="N202" s="161">
        <v>0</v>
      </c>
      <c r="O202" s="161">
        <f>ROUND(E202*N202,5)</f>
        <v>0</v>
      </c>
      <c r="P202" s="161">
        <v>1.898E-2</v>
      </c>
      <c r="Q202" s="161">
        <f>ROUND(E202*P202,5)</f>
        <v>1.0657300000000001</v>
      </c>
      <c r="R202" s="161"/>
      <c r="S202" s="161"/>
      <c r="T202" s="162">
        <v>0.55886000000000002</v>
      </c>
      <c r="U202" s="161">
        <f>ROUND(E202*T202,2)</f>
        <v>31.38</v>
      </c>
      <c r="V202" s="151"/>
      <c r="W202" s="151"/>
      <c r="X202" s="151"/>
      <c r="Y202" s="151"/>
      <c r="Z202" s="151"/>
      <c r="AA202" s="151"/>
      <c r="AB202" s="151"/>
      <c r="AC202" s="151"/>
      <c r="AD202" s="151"/>
      <c r="AE202" s="151" t="s">
        <v>165</v>
      </c>
      <c r="AF202" s="151"/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5">
      <c r="A203" s="152">
        <v>70</v>
      </c>
      <c r="B203" s="158" t="s">
        <v>365</v>
      </c>
      <c r="C203" s="197" t="s">
        <v>366</v>
      </c>
      <c r="D203" s="160" t="s">
        <v>141</v>
      </c>
      <c r="E203" s="169">
        <v>50.064999999999998</v>
      </c>
      <c r="F203" s="174"/>
      <c r="G203" s="175">
        <f>ROUND(E203*F203,2)</f>
        <v>0</v>
      </c>
      <c r="H203" s="175"/>
      <c r="I203" s="175">
        <f>ROUND(E203*H203,2)</f>
        <v>0</v>
      </c>
      <c r="J203" s="175"/>
      <c r="K203" s="175">
        <f>ROUND(E203*J203,2)</f>
        <v>0</v>
      </c>
      <c r="L203" s="175">
        <v>21</v>
      </c>
      <c r="M203" s="175">
        <f>G203*(1+L203/100)</f>
        <v>0</v>
      </c>
      <c r="N203" s="161">
        <v>0</v>
      </c>
      <c r="O203" s="161">
        <f>ROUND(E203*N203,5)</f>
        <v>0</v>
      </c>
      <c r="P203" s="161">
        <v>2.4649999999999998E-2</v>
      </c>
      <c r="Q203" s="161">
        <f>ROUND(E203*P203,5)</f>
        <v>1.2341</v>
      </c>
      <c r="R203" s="161"/>
      <c r="S203" s="161"/>
      <c r="T203" s="162">
        <v>0.25</v>
      </c>
      <c r="U203" s="161">
        <f>ROUND(E203*T203,2)</f>
        <v>12.52</v>
      </c>
      <c r="V203" s="151"/>
      <c r="W203" s="151"/>
      <c r="X203" s="151"/>
      <c r="Y203" s="151"/>
      <c r="Z203" s="151"/>
      <c r="AA203" s="151"/>
      <c r="AB203" s="151"/>
      <c r="AC203" s="151"/>
      <c r="AD203" s="151"/>
      <c r="AE203" s="151" t="s">
        <v>136</v>
      </c>
      <c r="AF203" s="151"/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5">
      <c r="A204" s="152"/>
      <c r="B204" s="158"/>
      <c r="C204" s="198" t="s">
        <v>367</v>
      </c>
      <c r="D204" s="163"/>
      <c r="E204" s="170">
        <v>18.7</v>
      </c>
      <c r="F204" s="175"/>
      <c r="G204" s="175"/>
      <c r="H204" s="175"/>
      <c r="I204" s="175"/>
      <c r="J204" s="175"/>
      <c r="K204" s="175"/>
      <c r="L204" s="175"/>
      <c r="M204" s="175"/>
      <c r="N204" s="161"/>
      <c r="O204" s="161"/>
      <c r="P204" s="161"/>
      <c r="Q204" s="161"/>
      <c r="R204" s="161"/>
      <c r="S204" s="161"/>
      <c r="T204" s="162"/>
      <c r="U204" s="161"/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 t="s">
        <v>138</v>
      </c>
      <c r="AF204" s="151">
        <v>0</v>
      </c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5">
      <c r="A205" s="152"/>
      <c r="B205" s="158"/>
      <c r="C205" s="198" t="s">
        <v>368</v>
      </c>
      <c r="D205" s="163"/>
      <c r="E205" s="170">
        <v>15.404999999999999</v>
      </c>
      <c r="F205" s="175"/>
      <c r="G205" s="175"/>
      <c r="H205" s="175"/>
      <c r="I205" s="175"/>
      <c r="J205" s="175"/>
      <c r="K205" s="175"/>
      <c r="L205" s="175"/>
      <c r="M205" s="175"/>
      <c r="N205" s="161"/>
      <c r="O205" s="161"/>
      <c r="P205" s="161"/>
      <c r="Q205" s="161"/>
      <c r="R205" s="161"/>
      <c r="S205" s="161"/>
      <c r="T205" s="162"/>
      <c r="U205" s="161"/>
      <c r="V205" s="151"/>
      <c r="W205" s="151"/>
      <c r="X205" s="151"/>
      <c r="Y205" s="151"/>
      <c r="Z205" s="151"/>
      <c r="AA205" s="151"/>
      <c r="AB205" s="151"/>
      <c r="AC205" s="151"/>
      <c r="AD205" s="151"/>
      <c r="AE205" s="151" t="s">
        <v>138</v>
      </c>
      <c r="AF205" s="151">
        <v>0</v>
      </c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5">
      <c r="A206" s="152"/>
      <c r="B206" s="158"/>
      <c r="C206" s="198" t="s">
        <v>369</v>
      </c>
      <c r="D206" s="163"/>
      <c r="E206" s="170">
        <v>15.96</v>
      </c>
      <c r="F206" s="175"/>
      <c r="G206" s="175"/>
      <c r="H206" s="175"/>
      <c r="I206" s="175"/>
      <c r="J206" s="175"/>
      <c r="K206" s="175"/>
      <c r="L206" s="175"/>
      <c r="M206" s="175"/>
      <c r="N206" s="161"/>
      <c r="O206" s="161"/>
      <c r="P206" s="161"/>
      <c r="Q206" s="161"/>
      <c r="R206" s="161"/>
      <c r="S206" s="161"/>
      <c r="T206" s="162"/>
      <c r="U206" s="161"/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 t="s">
        <v>138</v>
      </c>
      <c r="AF206" s="151">
        <v>0</v>
      </c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5">
      <c r="A207" s="152">
        <v>71</v>
      </c>
      <c r="B207" s="158" t="s">
        <v>370</v>
      </c>
      <c r="C207" s="197" t="s">
        <v>371</v>
      </c>
      <c r="D207" s="160" t="s">
        <v>141</v>
      </c>
      <c r="E207" s="169">
        <v>29.657499999999999</v>
      </c>
      <c r="F207" s="174"/>
      <c r="G207" s="175">
        <f>ROUND(E207*F207,2)</f>
        <v>0</v>
      </c>
      <c r="H207" s="175"/>
      <c r="I207" s="175">
        <f>ROUND(E207*H207,2)</f>
        <v>0</v>
      </c>
      <c r="J207" s="175"/>
      <c r="K207" s="175">
        <f>ROUND(E207*J207,2)</f>
        <v>0</v>
      </c>
      <c r="L207" s="175">
        <v>21</v>
      </c>
      <c r="M207" s="175">
        <f>G207*(1+L207/100)</f>
        <v>0</v>
      </c>
      <c r="N207" s="161">
        <v>0</v>
      </c>
      <c r="O207" s="161">
        <f>ROUND(E207*N207,5)</f>
        <v>0</v>
      </c>
      <c r="P207" s="161">
        <v>2.4649999999999998E-2</v>
      </c>
      <c r="Q207" s="161">
        <f>ROUND(E207*P207,5)</f>
        <v>0.73106000000000004</v>
      </c>
      <c r="R207" s="161"/>
      <c r="S207" s="161"/>
      <c r="T207" s="162">
        <v>0.21</v>
      </c>
      <c r="U207" s="161">
        <f>ROUND(E207*T207,2)</f>
        <v>6.23</v>
      </c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 t="s">
        <v>136</v>
      </c>
      <c r="AF207" s="151"/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5">
      <c r="A208" s="152"/>
      <c r="B208" s="158"/>
      <c r="C208" s="198" t="s">
        <v>372</v>
      </c>
      <c r="D208" s="163"/>
      <c r="E208" s="170">
        <v>10.3325</v>
      </c>
      <c r="F208" s="175"/>
      <c r="G208" s="175"/>
      <c r="H208" s="175"/>
      <c r="I208" s="175"/>
      <c r="J208" s="175"/>
      <c r="K208" s="175"/>
      <c r="L208" s="175"/>
      <c r="M208" s="175"/>
      <c r="N208" s="161"/>
      <c r="O208" s="161"/>
      <c r="P208" s="161"/>
      <c r="Q208" s="161"/>
      <c r="R208" s="161"/>
      <c r="S208" s="161"/>
      <c r="T208" s="162"/>
      <c r="U208" s="161"/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 t="s">
        <v>138</v>
      </c>
      <c r="AF208" s="151">
        <v>0</v>
      </c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5">
      <c r="A209" s="152"/>
      <c r="B209" s="158"/>
      <c r="C209" s="198" t="s">
        <v>373</v>
      </c>
      <c r="D209" s="163"/>
      <c r="E209" s="170">
        <v>10.5</v>
      </c>
      <c r="F209" s="175"/>
      <c r="G209" s="175"/>
      <c r="H209" s="175"/>
      <c r="I209" s="175"/>
      <c r="J209" s="175"/>
      <c r="K209" s="175"/>
      <c r="L209" s="175"/>
      <c r="M209" s="175"/>
      <c r="N209" s="161"/>
      <c r="O209" s="161"/>
      <c r="P209" s="161"/>
      <c r="Q209" s="161"/>
      <c r="R209" s="161"/>
      <c r="S209" s="161"/>
      <c r="T209" s="162"/>
      <c r="U209" s="161"/>
      <c r="V209" s="151"/>
      <c r="W209" s="151"/>
      <c r="X209" s="151"/>
      <c r="Y209" s="151"/>
      <c r="Z209" s="151"/>
      <c r="AA209" s="151"/>
      <c r="AB209" s="151"/>
      <c r="AC209" s="151"/>
      <c r="AD209" s="151"/>
      <c r="AE209" s="151" t="s">
        <v>138</v>
      </c>
      <c r="AF209" s="151">
        <v>0</v>
      </c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5">
      <c r="A210" s="152"/>
      <c r="B210" s="158"/>
      <c r="C210" s="198" t="s">
        <v>374</v>
      </c>
      <c r="D210" s="163"/>
      <c r="E210" s="170">
        <v>8.8249999999999993</v>
      </c>
      <c r="F210" s="175"/>
      <c r="G210" s="175"/>
      <c r="H210" s="175"/>
      <c r="I210" s="175"/>
      <c r="J210" s="175"/>
      <c r="K210" s="175"/>
      <c r="L210" s="175"/>
      <c r="M210" s="175"/>
      <c r="N210" s="161"/>
      <c r="O210" s="161"/>
      <c r="P210" s="161"/>
      <c r="Q210" s="161"/>
      <c r="R210" s="161"/>
      <c r="S210" s="161"/>
      <c r="T210" s="162"/>
      <c r="U210" s="161"/>
      <c r="V210" s="151"/>
      <c r="W210" s="151"/>
      <c r="X210" s="151"/>
      <c r="Y210" s="151"/>
      <c r="Z210" s="151"/>
      <c r="AA210" s="151"/>
      <c r="AB210" s="151"/>
      <c r="AC210" s="151"/>
      <c r="AD210" s="151"/>
      <c r="AE210" s="151" t="s">
        <v>138</v>
      </c>
      <c r="AF210" s="151">
        <v>0</v>
      </c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5">
      <c r="A211" s="152">
        <v>72</v>
      </c>
      <c r="B211" s="158" t="s">
        <v>375</v>
      </c>
      <c r="C211" s="197" t="s">
        <v>376</v>
      </c>
      <c r="D211" s="160" t="s">
        <v>141</v>
      </c>
      <c r="E211" s="169">
        <v>64.33</v>
      </c>
      <c r="F211" s="174"/>
      <c r="G211" s="175">
        <f>ROUND(E211*F211,2)</f>
        <v>0</v>
      </c>
      <c r="H211" s="175"/>
      <c r="I211" s="175">
        <f>ROUND(E211*H211,2)</f>
        <v>0</v>
      </c>
      <c r="J211" s="175"/>
      <c r="K211" s="175">
        <f>ROUND(E211*J211,2)</f>
        <v>0</v>
      </c>
      <c r="L211" s="175">
        <v>21</v>
      </c>
      <c r="M211" s="175">
        <f>G211*(1+L211/100)</f>
        <v>0</v>
      </c>
      <c r="N211" s="161">
        <v>0</v>
      </c>
      <c r="O211" s="161">
        <f>ROUND(E211*N211,5)</f>
        <v>0</v>
      </c>
      <c r="P211" s="161">
        <v>8.0000000000000002E-3</v>
      </c>
      <c r="Q211" s="161">
        <f>ROUND(E211*P211,5)</f>
        <v>0.51463999999999999</v>
      </c>
      <c r="R211" s="161"/>
      <c r="S211" s="161"/>
      <c r="T211" s="162">
        <v>6.6000000000000003E-2</v>
      </c>
      <c r="U211" s="161">
        <f>ROUND(E211*T211,2)</f>
        <v>4.25</v>
      </c>
      <c r="V211" s="151"/>
      <c r="W211" s="151"/>
      <c r="X211" s="151"/>
      <c r="Y211" s="151"/>
      <c r="Z211" s="151"/>
      <c r="AA211" s="151"/>
      <c r="AB211" s="151"/>
      <c r="AC211" s="151"/>
      <c r="AD211" s="151"/>
      <c r="AE211" s="151" t="s">
        <v>136</v>
      </c>
      <c r="AF211" s="151"/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5">
      <c r="A212" s="152"/>
      <c r="B212" s="158"/>
      <c r="C212" s="198" t="s">
        <v>377</v>
      </c>
      <c r="D212" s="163"/>
      <c r="E212" s="170">
        <v>64.33</v>
      </c>
      <c r="F212" s="175"/>
      <c r="G212" s="175"/>
      <c r="H212" s="175"/>
      <c r="I212" s="175"/>
      <c r="J212" s="175"/>
      <c r="K212" s="175"/>
      <c r="L212" s="175"/>
      <c r="M212" s="175"/>
      <c r="N212" s="161"/>
      <c r="O212" s="161"/>
      <c r="P212" s="161"/>
      <c r="Q212" s="161"/>
      <c r="R212" s="161"/>
      <c r="S212" s="161"/>
      <c r="T212" s="162"/>
      <c r="U212" s="161"/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 t="s">
        <v>138</v>
      </c>
      <c r="AF212" s="151">
        <v>0</v>
      </c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5">
      <c r="A213" s="152">
        <v>73</v>
      </c>
      <c r="B213" s="158" t="s">
        <v>378</v>
      </c>
      <c r="C213" s="197" t="s">
        <v>379</v>
      </c>
      <c r="D213" s="160" t="s">
        <v>162</v>
      </c>
      <c r="E213" s="169">
        <v>56.4</v>
      </c>
      <c r="F213" s="174"/>
      <c r="G213" s="175">
        <f>ROUND(E213*F213,2)</f>
        <v>0</v>
      </c>
      <c r="H213" s="175"/>
      <c r="I213" s="175">
        <f>ROUND(E213*H213,2)</f>
        <v>0</v>
      </c>
      <c r="J213" s="175"/>
      <c r="K213" s="175">
        <f>ROUND(E213*J213,2)</f>
        <v>0</v>
      </c>
      <c r="L213" s="175">
        <v>21</v>
      </c>
      <c r="M213" s="175">
        <f>G213*(1+L213/100)</f>
        <v>0</v>
      </c>
      <c r="N213" s="161">
        <v>2.7999999999999998E-4</v>
      </c>
      <c r="O213" s="161">
        <f>ROUND(E213*N213,5)</f>
        <v>1.5789999999999998E-2</v>
      </c>
      <c r="P213" s="161">
        <v>0</v>
      </c>
      <c r="Q213" s="161">
        <f>ROUND(E213*P213,5)</f>
        <v>0</v>
      </c>
      <c r="R213" s="161"/>
      <c r="S213" s="161"/>
      <c r="T213" s="162">
        <v>0.1855</v>
      </c>
      <c r="U213" s="161">
        <f>ROUND(E213*T213,2)</f>
        <v>10.46</v>
      </c>
      <c r="V213" s="151"/>
      <c r="W213" s="151"/>
      <c r="X213" s="151"/>
      <c r="Y213" s="151"/>
      <c r="Z213" s="151"/>
      <c r="AA213" s="151"/>
      <c r="AB213" s="151"/>
      <c r="AC213" s="151"/>
      <c r="AD213" s="151"/>
      <c r="AE213" s="151" t="s">
        <v>136</v>
      </c>
      <c r="AF213" s="151"/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5">
      <c r="A214" s="152"/>
      <c r="B214" s="158"/>
      <c r="C214" s="198" t="s">
        <v>380</v>
      </c>
      <c r="D214" s="163"/>
      <c r="E214" s="170">
        <v>56.4</v>
      </c>
      <c r="F214" s="175"/>
      <c r="G214" s="175"/>
      <c r="H214" s="175"/>
      <c r="I214" s="175"/>
      <c r="J214" s="175"/>
      <c r="K214" s="175"/>
      <c r="L214" s="175"/>
      <c r="M214" s="175"/>
      <c r="N214" s="161"/>
      <c r="O214" s="161"/>
      <c r="P214" s="161"/>
      <c r="Q214" s="161"/>
      <c r="R214" s="161"/>
      <c r="S214" s="161"/>
      <c r="T214" s="162"/>
      <c r="U214" s="161"/>
      <c r="V214" s="151"/>
      <c r="W214" s="151"/>
      <c r="X214" s="151"/>
      <c r="Y214" s="151"/>
      <c r="Z214" s="151"/>
      <c r="AA214" s="151"/>
      <c r="AB214" s="151"/>
      <c r="AC214" s="151"/>
      <c r="AD214" s="151"/>
      <c r="AE214" s="151" t="s">
        <v>138</v>
      </c>
      <c r="AF214" s="151">
        <v>0</v>
      </c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5">
      <c r="A215" s="152">
        <v>74</v>
      </c>
      <c r="B215" s="158" t="s">
        <v>381</v>
      </c>
      <c r="C215" s="197" t="s">
        <v>382</v>
      </c>
      <c r="D215" s="160" t="s">
        <v>162</v>
      </c>
      <c r="E215" s="169">
        <v>62.04</v>
      </c>
      <c r="F215" s="174"/>
      <c r="G215" s="175">
        <f>ROUND(E215*F215,2)</f>
        <v>0</v>
      </c>
      <c r="H215" s="175"/>
      <c r="I215" s="175">
        <f>ROUND(E215*H215,2)</f>
        <v>0</v>
      </c>
      <c r="J215" s="175"/>
      <c r="K215" s="175">
        <f>ROUND(E215*J215,2)</f>
        <v>0</v>
      </c>
      <c r="L215" s="175">
        <v>21</v>
      </c>
      <c r="M215" s="175">
        <f>G215*(1+L215/100)</f>
        <v>0</v>
      </c>
      <c r="N215" s="161">
        <v>1.32E-3</v>
      </c>
      <c r="O215" s="161">
        <f>ROUND(E215*N215,5)</f>
        <v>8.1890000000000004E-2</v>
      </c>
      <c r="P215" s="161">
        <v>0</v>
      </c>
      <c r="Q215" s="161">
        <f>ROUND(E215*P215,5)</f>
        <v>0</v>
      </c>
      <c r="R215" s="161"/>
      <c r="S215" s="161"/>
      <c r="T215" s="162">
        <v>0</v>
      </c>
      <c r="U215" s="161">
        <f>ROUND(E215*T215,2)</f>
        <v>0</v>
      </c>
      <c r="V215" s="151"/>
      <c r="W215" s="151"/>
      <c r="X215" s="151"/>
      <c r="Y215" s="151"/>
      <c r="Z215" s="151"/>
      <c r="AA215" s="151"/>
      <c r="AB215" s="151"/>
      <c r="AC215" s="151"/>
      <c r="AD215" s="151"/>
      <c r="AE215" s="151" t="s">
        <v>299</v>
      </c>
      <c r="AF215" s="151"/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5">
      <c r="A216" s="152"/>
      <c r="B216" s="158"/>
      <c r="C216" s="198" t="s">
        <v>383</v>
      </c>
      <c r="D216" s="163"/>
      <c r="E216" s="170">
        <v>62.04</v>
      </c>
      <c r="F216" s="175"/>
      <c r="G216" s="175"/>
      <c r="H216" s="175"/>
      <c r="I216" s="175"/>
      <c r="J216" s="175"/>
      <c r="K216" s="175"/>
      <c r="L216" s="175"/>
      <c r="M216" s="175"/>
      <c r="N216" s="161"/>
      <c r="O216" s="161"/>
      <c r="P216" s="161"/>
      <c r="Q216" s="161"/>
      <c r="R216" s="161"/>
      <c r="S216" s="161"/>
      <c r="T216" s="162"/>
      <c r="U216" s="161"/>
      <c r="V216" s="151"/>
      <c r="W216" s="151"/>
      <c r="X216" s="151"/>
      <c r="Y216" s="151"/>
      <c r="Z216" s="151"/>
      <c r="AA216" s="151"/>
      <c r="AB216" s="151"/>
      <c r="AC216" s="151"/>
      <c r="AD216" s="151"/>
      <c r="AE216" s="151" t="s">
        <v>138</v>
      </c>
      <c r="AF216" s="151">
        <v>0</v>
      </c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ht="20.399999999999999" outlineLevel="1" x14ac:dyDescent="0.25">
      <c r="A217" s="152">
        <v>75</v>
      </c>
      <c r="B217" s="158" t="s">
        <v>384</v>
      </c>
      <c r="C217" s="197" t="s">
        <v>385</v>
      </c>
      <c r="D217" s="160" t="s">
        <v>141</v>
      </c>
      <c r="E217" s="169">
        <v>56.15</v>
      </c>
      <c r="F217" s="174"/>
      <c r="G217" s="175">
        <f>ROUND(E217*F217,2)</f>
        <v>0</v>
      </c>
      <c r="H217" s="175"/>
      <c r="I217" s="175">
        <f>ROUND(E217*H217,2)</f>
        <v>0</v>
      </c>
      <c r="J217" s="175"/>
      <c r="K217" s="175">
        <f>ROUND(E217*J217,2)</f>
        <v>0</v>
      </c>
      <c r="L217" s="175">
        <v>21</v>
      </c>
      <c r="M217" s="175">
        <f>G217*(1+L217/100)</f>
        <v>0</v>
      </c>
      <c r="N217" s="161">
        <v>2.9999999999999997E-4</v>
      </c>
      <c r="O217" s="161">
        <f>ROUND(E217*N217,5)</f>
        <v>1.685E-2</v>
      </c>
      <c r="P217" s="161">
        <v>0</v>
      </c>
      <c r="Q217" s="161">
        <f>ROUND(E217*P217,5)</f>
        <v>0</v>
      </c>
      <c r="R217" s="161"/>
      <c r="S217" s="161"/>
      <c r="T217" s="162">
        <v>0.504</v>
      </c>
      <c r="U217" s="161">
        <f>ROUND(E217*T217,2)</f>
        <v>28.3</v>
      </c>
      <c r="V217" s="151"/>
      <c r="W217" s="151"/>
      <c r="X217" s="151"/>
      <c r="Y217" s="151"/>
      <c r="Z217" s="151"/>
      <c r="AA217" s="151"/>
      <c r="AB217" s="151"/>
      <c r="AC217" s="151"/>
      <c r="AD217" s="151"/>
      <c r="AE217" s="151" t="s">
        <v>136</v>
      </c>
      <c r="AF217" s="151"/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5">
      <c r="A218" s="152">
        <v>76</v>
      </c>
      <c r="B218" s="158" t="s">
        <v>386</v>
      </c>
      <c r="C218" s="197" t="s">
        <v>387</v>
      </c>
      <c r="D218" s="160" t="s">
        <v>141</v>
      </c>
      <c r="E218" s="169">
        <v>58.957500000000003</v>
      </c>
      <c r="F218" s="174"/>
      <c r="G218" s="175">
        <f>ROUND(E218*F218,2)</f>
        <v>0</v>
      </c>
      <c r="H218" s="175"/>
      <c r="I218" s="175">
        <f>ROUND(E218*H218,2)</f>
        <v>0</v>
      </c>
      <c r="J218" s="175"/>
      <c r="K218" s="175">
        <f>ROUND(E218*J218,2)</f>
        <v>0</v>
      </c>
      <c r="L218" s="175">
        <v>21</v>
      </c>
      <c r="M218" s="175">
        <f>G218*(1+L218/100)</f>
        <v>0</v>
      </c>
      <c r="N218" s="161">
        <v>6.2500000000000003E-3</v>
      </c>
      <c r="O218" s="161">
        <f>ROUND(E218*N218,5)</f>
        <v>0.36847999999999997</v>
      </c>
      <c r="P218" s="161">
        <v>0</v>
      </c>
      <c r="Q218" s="161">
        <f>ROUND(E218*P218,5)</f>
        <v>0</v>
      </c>
      <c r="R218" s="161"/>
      <c r="S218" s="161"/>
      <c r="T218" s="162">
        <v>0</v>
      </c>
      <c r="U218" s="161">
        <f>ROUND(E218*T218,2)</f>
        <v>0</v>
      </c>
      <c r="V218" s="151"/>
      <c r="W218" s="151"/>
      <c r="X218" s="151"/>
      <c r="Y218" s="151"/>
      <c r="Z218" s="151"/>
      <c r="AA218" s="151"/>
      <c r="AB218" s="151"/>
      <c r="AC218" s="151"/>
      <c r="AD218" s="151"/>
      <c r="AE218" s="151" t="s">
        <v>299</v>
      </c>
      <c r="AF218" s="151"/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5">
      <c r="A219" s="152"/>
      <c r="B219" s="158"/>
      <c r="C219" s="198" t="s">
        <v>388</v>
      </c>
      <c r="D219" s="163"/>
      <c r="E219" s="170">
        <v>58.957500000000003</v>
      </c>
      <c r="F219" s="175"/>
      <c r="G219" s="175"/>
      <c r="H219" s="175"/>
      <c r="I219" s="175"/>
      <c r="J219" s="175"/>
      <c r="K219" s="175"/>
      <c r="L219" s="175"/>
      <c r="M219" s="175"/>
      <c r="N219" s="161"/>
      <c r="O219" s="161"/>
      <c r="P219" s="161"/>
      <c r="Q219" s="161"/>
      <c r="R219" s="161"/>
      <c r="S219" s="161"/>
      <c r="T219" s="162"/>
      <c r="U219" s="161"/>
      <c r="V219" s="151"/>
      <c r="W219" s="151"/>
      <c r="X219" s="151"/>
      <c r="Y219" s="151"/>
      <c r="Z219" s="151"/>
      <c r="AA219" s="151"/>
      <c r="AB219" s="151"/>
      <c r="AC219" s="151"/>
      <c r="AD219" s="151"/>
      <c r="AE219" s="151" t="s">
        <v>138</v>
      </c>
      <c r="AF219" s="151">
        <v>0</v>
      </c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ht="20.399999999999999" outlineLevel="1" x14ac:dyDescent="0.25">
      <c r="A220" s="152">
        <v>77</v>
      </c>
      <c r="B220" s="158" t="s">
        <v>389</v>
      </c>
      <c r="C220" s="197" t="s">
        <v>390</v>
      </c>
      <c r="D220" s="160" t="s">
        <v>141</v>
      </c>
      <c r="E220" s="169">
        <v>50.064999999999998</v>
      </c>
      <c r="F220" s="174"/>
      <c r="G220" s="175">
        <f>ROUND(E220*F220,2)</f>
        <v>0</v>
      </c>
      <c r="H220" s="175"/>
      <c r="I220" s="175">
        <f>ROUND(E220*H220,2)</f>
        <v>0</v>
      </c>
      <c r="J220" s="175"/>
      <c r="K220" s="175">
        <f>ROUND(E220*J220,2)</f>
        <v>0</v>
      </c>
      <c r="L220" s="175">
        <v>21</v>
      </c>
      <c r="M220" s="175">
        <f>G220*(1+L220/100)</f>
        <v>0</v>
      </c>
      <c r="N220" s="161">
        <v>1.7000000000000001E-4</v>
      </c>
      <c r="O220" s="161">
        <f>ROUND(E220*N220,5)</f>
        <v>8.5100000000000002E-3</v>
      </c>
      <c r="P220" s="161">
        <v>0</v>
      </c>
      <c r="Q220" s="161">
        <f>ROUND(E220*P220,5)</f>
        <v>0</v>
      </c>
      <c r="R220" s="161"/>
      <c r="S220" s="161"/>
      <c r="T220" s="162">
        <v>0.49299999999999999</v>
      </c>
      <c r="U220" s="161">
        <f>ROUND(E220*T220,2)</f>
        <v>24.68</v>
      </c>
      <c r="V220" s="151"/>
      <c r="W220" s="151"/>
      <c r="X220" s="151"/>
      <c r="Y220" s="151"/>
      <c r="Z220" s="151"/>
      <c r="AA220" s="151"/>
      <c r="AB220" s="151"/>
      <c r="AC220" s="151"/>
      <c r="AD220" s="151"/>
      <c r="AE220" s="151" t="s">
        <v>136</v>
      </c>
      <c r="AF220" s="151"/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5">
      <c r="A221" s="152"/>
      <c r="B221" s="158"/>
      <c r="C221" s="198" t="s">
        <v>391</v>
      </c>
      <c r="D221" s="163"/>
      <c r="E221" s="170">
        <v>50.064999999999998</v>
      </c>
      <c r="F221" s="175"/>
      <c r="G221" s="175"/>
      <c r="H221" s="175"/>
      <c r="I221" s="175"/>
      <c r="J221" s="175"/>
      <c r="K221" s="175"/>
      <c r="L221" s="175"/>
      <c r="M221" s="175"/>
      <c r="N221" s="161"/>
      <c r="O221" s="161"/>
      <c r="P221" s="161"/>
      <c r="Q221" s="161"/>
      <c r="R221" s="161"/>
      <c r="S221" s="161"/>
      <c r="T221" s="162"/>
      <c r="U221" s="161"/>
      <c r="V221" s="151"/>
      <c r="W221" s="151"/>
      <c r="X221" s="151"/>
      <c r="Y221" s="151"/>
      <c r="Z221" s="151"/>
      <c r="AA221" s="151"/>
      <c r="AB221" s="151"/>
      <c r="AC221" s="151"/>
      <c r="AD221" s="151"/>
      <c r="AE221" s="151" t="s">
        <v>138</v>
      </c>
      <c r="AF221" s="151">
        <v>0</v>
      </c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ht="20.399999999999999" outlineLevel="1" x14ac:dyDescent="0.25">
      <c r="A222" s="152">
        <v>78</v>
      </c>
      <c r="B222" s="158" t="s">
        <v>392</v>
      </c>
      <c r="C222" s="197" t="s">
        <v>393</v>
      </c>
      <c r="D222" s="160" t="s">
        <v>141</v>
      </c>
      <c r="E222" s="169">
        <v>29.66</v>
      </c>
      <c r="F222" s="174"/>
      <c r="G222" s="175">
        <f>ROUND(E222*F222,2)</f>
        <v>0</v>
      </c>
      <c r="H222" s="175"/>
      <c r="I222" s="175">
        <f>ROUND(E222*H222,2)</f>
        <v>0</v>
      </c>
      <c r="J222" s="175"/>
      <c r="K222" s="175">
        <f>ROUND(E222*J222,2)</f>
        <v>0</v>
      </c>
      <c r="L222" s="175">
        <v>21</v>
      </c>
      <c r="M222" s="175">
        <f>G222*(1+L222/100)</f>
        <v>0</v>
      </c>
      <c r="N222" s="161">
        <v>1.8000000000000001E-4</v>
      </c>
      <c r="O222" s="161">
        <f>ROUND(E222*N222,5)</f>
        <v>5.3400000000000001E-3</v>
      </c>
      <c r="P222" s="161">
        <v>0</v>
      </c>
      <c r="Q222" s="161">
        <f>ROUND(E222*P222,5)</f>
        <v>0</v>
      </c>
      <c r="R222" s="161"/>
      <c r="S222" s="161"/>
      <c r="T222" s="162">
        <v>0.45300000000000001</v>
      </c>
      <c r="U222" s="161">
        <f>ROUND(E222*T222,2)</f>
        <v>13.44</v>
      </c>
      <c r="V222" s="151"/>
      <c r="W222" s="151"/>
      <c r="X222" s="151"/>
      <c r="Y222" s="151"/>
      <c r="Z222" s="151"/>
      <c r="AA222" s="151"/>
      <c r="AB222" s="151"/>
      <c r="AC222" s="151"/>
      <c r="AD222" s="151"/>
      <c r="AE222" s="151" t="s">
        <v>136</v>
      </c>
      <c r="AF222" s="151"/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5">
      <c r="A223" s="152"/>
      <c r="B223" s="158"/>
      <c r="C223" s="198" t="s">
        <v>394</v>
      </c>
      <c r="D223" s="163"/>
      <c r="E223" s="170">
        <v>29.66</v>
      </c>
      <c r="F223" s="175"/>
      <c r="G223" s="175"/>
      <c r="H223" s="175"/>
      <c r="I223" s="175"/>
      <c r="J223" s="175"/>
      <c r="K223" s="175"/>
      <c r="L223" s="175"/>
      <c r="M223" s="175"/>
      <c r="N223" s="161"/>
      <c r="O223" s="161"/>
      <c r="P223" s="161"/>
      <c r="Q223" s="161"/>
      <c r="R223" s="161"/>
      <c r="S223" s="161"/>
      <c r="T223" s="162"/>
      <c r="U223" s="161"/>
      <c r="V223" s="151"/>
      <c r="W223" s="151"/>
      <c r="X223" s="151"/>
      <c r="Y223" s="151"/>
      <c r="Z223" s="151"/>
      <c r="AA223" s="151"/>
      <c r="AB223" s="151"/>
      <c r="AC223" s="151"/>
      <c r="AD223" s="151"/>
      <c r="AE223" s="151" t="s">
        <v>138</v>
      </c>
      <c r="AF223" s="151">
        <v>0</v>
      </c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5">
      <c r="A224" s="152">
        <v>79</v>
      </c>
      <c r="B224" s="158" t="s">
        <v>395</v>
      </c>
      <c r="C224" s="197" t="s">
        <v>396</v>
      </c>
      <c r="D224" s="160" t="s">
        <v>162</v>
      </c>
      <c r="E224" s="169">
        <v>100</v>
      </c>
      <c r="F224" s="174"/>
      <c r="G224" s="175">
        <f>ROUND(E224*F224,2)</f>
        <v>0</v>
      </c>
      <c r="H224" s="175"/>
      <c r="I224" s="175">
        <f>ROUND(E224*H224,2)</f>
        <v>0</v>
      </c>
      <c r="J224" s="175"/>
      <c r="K224" s="175">
        <f>ROUND(E224*J224,2)</f>
        <v>0</v>
      </c>
      <c r="L224" s="175">
        <v>21</v>
      </c>
      <c r="M224" s="175">
        <f>G224*(1+L224/100)</f>
        <v>0</v>
      </c>
      <c r="N224" s="161">
        <v>1.8000000000000001E-4</v>
      </c>
      <c r="O224" s="161">
        <f>ROUND(E224*N224,5)</f>
        <v>1.7999999999999999E-2</v>
      </c>
      <c r="P224" s="161">
        <v>0</v>
      </c>
      <c r="Q224" s="161">
        <f>ROUND(E224*P224,5)</f>
        <v>0</v>
      </c>
      <c r="R224" s="161"/>
      <c r="S224" s="161"/>
      <c r="T224" s="162">
        <v>0.17249999999999999</v>
      </c>
      <c r="U224" s="161">
        <f>ROUND(E224*T224,2)</f>
        <v>17.25</v>
      </c>
      <c r="V224" s="151"/>
      <c r="W224" s="151"/>
      <c r="X224" s="151"/>
      <c r="Y224" s="151"/>
      <c r="Z224" s="151"/>
      <c r="AA224" s="151"/>
      <c r="AB224" s="151"/>
      <c r="AC224" s="151"/>
      <c r="AD224" s="151"/>
      <c r="AE224" s="151" t="s">
        <v>136</v>
      </c>
      <c r="AF224" s="151"/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5">
      <c r="A225" s="152"/>
      <c r="B225" s="158"/>
      <c r="C225" s="198" t="s">
        <v>397</v>
      </c>
      <c r="D225" s="163"/>
      <c r="E225" s="170">
        <v>100</v>
      </c>
      <c r="F225" s="175"/>
      <c r="G225" s="175"/>
      <c r="H225" s="175"/>
      <c r="I225" s="175"/>
      <c r="J225" s="175"/>
      <c r="K225" s="175"/>
      <c r="L225" s="175"/>
      <c r="M225" s="175"/>
      <c r="N225" s="161"/>
      <c r="O225" s="161"/>
      <c r="P225" s="161"/>
      <c r="Q225" s="161"/>
      <c r="R225" s="161"/>
      <c r="S225" s="161"/>
      <c r="T225" s="162"/>
      <c r="U225" s="161"/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 t="s">
        <v>138</v>
      </c>
      <c r="AF225" s="151">
        <v>0</v>
      </c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5">
      <c r="A226" s="152">
        <v>80</v>
      </c>
      <c r="B226" s="158" t="s">
        <v>398</v>
      </c>
      <c r="C226" s="197" t="s">
        <v>399</v>
      </c>
      <c r="D226" s="160" t="s">
        <v>162</v>
      </c>
      <c r="E226" s="169">
        <v>110</v>
      </c>
      <c r="F226" s="174"/>
      <c r="G226" s="175">
        <f>ROUND(E226*F226,2)</f>
        <v>0</v>
      </c>
      <c r="H226" s="175"/>
      <c r="I226" s="175">
        <f>ROUND(E226*H226,2)</f>
        <v>0</v>
      </c>
      <c r="J226" s="175"/>
      <c r="K226" s="175">
        <f>ROUND(E226*J226,2)</f>
        <v>0</v>
      </c>
      <c r="L226" s="175">
        <v>21</v>
      </c>
      <c r="M226" s="175">
        <f>G226*(1+L226/100)</f>
        <v>0</v>
      </c>
      <c r="N226" s="161">
        <v>8.3000000000000001E-4</v>
      </c>
      <c r="O226" s="161">
        <f>ROUND(E226*N226,5)</f>
        <v>9.1300000000000006E-2</v>
      </c>
      <c r="P226" s="161">
        <v>0</v>
      </c>
      <c r="Q226" s="161">
        <f>ROUND(E226*P226,5)</f>
        <v>0</v>
      </c>
      <c r="R226" s="161"/>
      <c r="S226" s="161"/>
      <c r="T226" s="162">
        <v>0</v>
      </c>
      <c r="U226" s="161">
        <f>ROUND(E226*T226,2)</f>
        <v>0</v>
      </c>
      <c r="V226" s="151"/>
      <c r="W226" s="151"/>
      <c r="X226" s="151"/>
      <c r="Y226" s="151"/>
      <c r="Z226" s="151"/>
      <c r="AA226" s="151"/>
      <c r="AB226" s="151"/>
      <c r="AC226" s="151"/>
      <c r="AD226" s="151"/>
      <c r="AE226" s="151" t="s">
        <v>299</v>
      </c>
      <c r="AF226" s="151"/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5">
      <c r="A227" s="152"/>
      <c r="B227" s="158"/>
      <c r="C227" s="198" t="s">
        <v>400</v>
      </c>
      <c r="D227" s="163"/>
      <c r="E227" s="170">
        <v>110</v>
      </c>
      <c r="F227" s="175"/>
      <c r="G227" s="175"/>
      <c r="H227" s="175"/>
      <c r="I227" s="175"/>
      <c r="J227" s="175"/>
      <c r="K227" s="175"/>
      <c r="L227" s="175"/>
      <c r="M227" s="175"/>
      <c r="N227" s="161"/>
      <c r="O227" s="161"/>
      <c r="P227" s="161"/>
      <c r="Q227" s="161"/>
      <c r="R227" s="161"/>
      <c r="S227" s="161"/>
      <c r="T227" s="162"/>
      <c r="U227" s="161"/>
      <c r="V227" s="151"/>
      <c r="W227" s="151"/>
      <c r="X227" s="151"/>
      <c r="Y227" s="151"/>
      <c r="Z227" s="151"/>
      <c r="AA227" s="151"/>
      <c r="AB227" s="151"/>
      <c r="AC227" s="151"/>
      <c r="AD227" s="151"/>
      <c r="AE227" s="151" t="s">
        <v>138</v>
      </c>
      <c r="AF227" s="151">
        <v>0</v>
      </c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5">
      <c r="A228" s="152">
        <v>81</v>
      </c>
      <c r="B228" s="158" t="s">
        <v>401</v>
      </c>
      <c r="C228" s="197" t="s">
        <v>402</v>
      </c>
      <c r="D228" s="160" t="s">
        <v>234</v>
      </c>
      <c r="E228" s="169">
        <v>0.61</v>
      </c>
      <c r="F228" s="174"/>
      <c r="G228" s="175">
        <f>ROUND(E228*F228,2)</f>
        <v>0</v>
      </c>
      <c r="H228" s="175"/>
      <c r="I228" s="175">
        <f>ROUND(E228*H228,2)</f>
        <v>0</v>
      </c>
      <c r="J228" s="175"/>
      <c r="K228" s="175">
        <f>ROUND(E228*J228,2)</f>
        <v>0</v>
      </c>
      <c r="L228" s="175">
        <v>21</v>
      </c>
      <c r="M228" s="175">
        <f>G228*(1+L228/100)</f>
        <v>0</v>
      </c>
      <c r="N228" s="161">
        <v>0</v>
      </c>
      <c r="O228" s="161">
        <f>ROUND(E228*N228,5)</f>
        <v>0</v>
      </c>
      <c r="P228" s="161">
        <v>0</v>
      </c>
      <c r="Q228" s="161">
        <f>ROUND(E228*P228,5)</f>
        <v>0</v>
      </c>
      <c r="R228" s="161"/>
      <c r="S228" s="161"/>
      <c r="T228" s="162">
        <v>2.4209999999999998</v>
      </c>
      <c r="U228" s="161">
        <f>ROUND(E228*T228,2)</f>
        <v>1.48</v>
      </c>
      <c r="V228" s="151"/>
      <c r="W228" s="151"/>
      <c r="X228" s="151"/>
      <c r="Y228" s="151"/>
      <c r="Z228" s="151"/>
      <c r="AA228" s="151"/>
      <c r="AB228" s="151"/>
      <c r="AC228" s="151"/>
      <c r="AD228" s="151"/>
      <c r="AE228" s="151" t="s">
        <v>136</v>
      </c>
      <c r="AF228" s="151"/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x14ac:dyDescent="0.25">
      <c r="A229" s="153" t="s">
        <v>131</v>
      </c>
      <c r="B229" s="159" t="s">
        <v>88</v>
      </c>
      <c r="C229" s="199" t="s">
        <v>89</v>
      </c>
      <c r="D229" s="164"/>
      <c r="E229" s="171"/>
      <c r="F229" s="176"/>
      <c r="G229" s="176">
        <f>SUMIF(AE230:AE232,"&lt;&gt;NOR",G230:G232)</f>
        <v>0</v>
      </c>
      <c r="H229" s="176"/>
      <c r="I229" s="176">
        <f>SUM(I230:I232)</f>
        <v>0</v>
      </c>
      <c r="J229" s="176"/>
      <c r="K229" s="176">
        <f>SUM(K230:K232)</f>
        <v>0</v>
      </c>
      <c r="L229" s="176"/>
      <c r="M229" s="176">
        <f>SUM(M230:M232)</f>
        <v>0</v>
      </c>
      <c r="N229" s="165"/>
      <c r="O229" s="165">
        <f>SUM(O230:O232)</f>
        <v>0</v>
      </c>
      <c r="P229" s="165"/>
      <c r="Q229" s="165">
        <f>SUM(Q230:Q232)</f>
        <v>0.15712999999999999</v>
      </c>
      <c r="R229" s="165"/>
      <c r="S229" s="165"/>
      <c r="T229" s="166"/>
      <c r="U229" s="165">
        <f>SUM(U230:U232)</f>
        <v>1.36</v>
      </c>
      <c r="W229" s="151"/>
      <c r="AE229" t="s">
        <v>132</v>
      </c>
    </row>
    <row r="230" spans="1:60" outlineLevel="1" x14ac:dyDescent="0.25">
      <c r="A230" s="152">
        <v>82</v>
      </c>
      <c r="B230" s="158" t="s">
        <v>403</v>
      </c>
      <c r="C230" s="197" t="s">
        <v>404</v>
      </c>
      <c r="D230" s="160" t="s">
        <v>141</v>
      </c>
      <c r="E230" s="169">
        <v>15.404999999999999</v>
      </c>
      <c r="F230" s="174"/>
      <c r="G230" s="175">
        <f>ROUND(E230*F230,2)</f>
        <v>0</v>
      </c>
      <c r="H230" s="175"/>
      <c r="I230" s="175">
        <f>ROUND(E230*H230,2)</f>
        <v>0</v>
      </c>
      <c r="J230" s="175"/>
      <c r="K230" s="175">
        <f>ROUND(E230*J230,2)</f>
        <v>0</v>
      </c>
      <c r="L230" s="175">
        <v>21</v>
      </c>
      <c r="M230" s="175">
        <f>G230*(1+L230/100)</f>
        <v>0</v>
      </c>
      <c r="N230" s="161">
        <v>0</v>
      </c>
      <c r="O230" s="161">
        <f>ROUND(E230*N230,5)</f>
        <v>0</v>
      </c>
      <c r="P230" s="161">
        <v>1.0200000000000001E-2</v>
      </c>
      <c r="Q230" s="161">
        <f>ROUND(E230*P230,5)</f>
        <v>0.15712999999999999</v>
      </c>
      <c r="R230" s="161"/>
      <c r="S230" s="161"/>
      <c r="T230" s="162">
        <v>8.7999999999999995E-2</v>
      </c>
      <c r="U230" s="161">
        <f>ROUND(E230*T230,2)</f>
        <v>1.36</v>
      </c>
      <c r="V230" s="151"/>
      <c r="W230" s="151"/>
      <c r="X230" s="151"/>
      <c r="Y230" s="151"/>
      <c r="Z230" s="151"/>
      <c r="AA230" s="151"/>
      <c r="AB230" s="151"/>
      <c r="AC230" s="151"/>
      <c r="AD230" s="151"/>
      <c r="AE230" s="151" t="s">
        <v>136</v>
      </c>
      <c r="AF230" s="151"/>
      <c r="AG230" s="151"/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5">
      <c r="A231" s="152"/>
      <c r="B231" s="158"/>
      <c r="C231" s="198" t="s">
        <v>368</v>
      </c>
      <c r="D231" s="163"/>
      <c r="E231" s="170">
        <v>15.404999999999999</v>
      </c>
      <c r="F231" s="175"/>
      <c r="G231" s="175"/>
      <c r="H231" s="175"/>
      <c r="I231" s="175"/>
      <c r="J231" s="175"/>
      <c r="K231" s="175"/>
      <c r="L231" s="175"/>
      <c r="M231" s="175"/>
      <c r="N231" s="161"/>
      <c r="O231" s="161"/>
      <c r="P231" s="161"/>
      <c r="Q231" s="161"/>
      <c r="R231" s="161"/>
      <c r="S231" s="161"/>
      <c r="T231" s="162"/>
      <c r="U231" s="161"/>
      <c r="V231" s="151"/>
      <c r="W231" s="151"/>
      <c r="X231" s="151"/>
      <c r="Y231" s="151"/>
      <c r="Z231" s="151"/>
      <c r="AA231" s="151"/>
      <c r="AB231" s="151"/>
      <c r="AC231" s="151"/>
      <c r="AD231" s="151"/>
      <c r="AE231" s="151" t="s">
        <v>138</v>
      </c>
      <c r="AF231" s="151">
        <v>0</v>
      </c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ht="20.399999999999999" outlineLevel="1" x14ac:dyDescent="0.25">
      <c r="A232" s="152">
        <v>83</v>
      </c>
      <c r="B232" s="158" t="s">
        <v>405</v>
      </c>
      <c r="C232" s="197" t="s">
        <v>406</v>
      </c>
      <c r="D232" s="160" t="s">
        <v>141</v>
      </c>
      <c r="E232" s="169">
        <v>15.404999999999999</v>
      </c>
      <c r="F232" s="174"/>
      <c r="G232" s="175">
        <f>ROUND(E232*F232,2)</f>
        <v>0</v>
      </c>
      <c r="H232" s="175"/>
      <c r="I232" s="175">
        <f>ROUND(E232*H232,2)</f>
        <v>0</v>
      </c>
      <c r="J232" s="175"/>
      <c r="K232" s="175">
        <f>ROUND(E232*J232,2)</f>
        <v>0</v>
      </c>
      <c r="L232" s="175">
        <v>21</v>
      </c>
      <c r="M232" s="175">
        <f>G232*(1+L232/100)</f>
        <v>0</v>
      </c>
      <c r="N232" s="161">
        <v>0</v>
      </c>
      <c r="O232" s="161">
        <f>ROUND(E232*N232,5)</f>
        <v>0</v>
      </c>
      <c r="P232" s="161">
        <v>0</v>
      </c>
      <c r="Q232" s="161">
        <f>ROUND(E232*P232,5)</f>
        <v>0</v>
      </c>
      <c r="R232" s="161"/>
      <c r="S232" s="161"/>
      <c r="T232" s="162">
        <v>0</v>
      </c>
      <c r="U232" s="161">
        <f>ROUND(E232*T232,2)</f>
        <v>0</v>
      </c>
      <c r="V232" s="151"/>
      <c r="W232" s="151"/>
      <c r="X232" s="151"/>
      <c r="Y232" s="151"/>
      <c r="Z232" s="151"/>
      <c r="AA232" s="151"/>
      <c r="AB232" s="151"/>
      <c r="AC232" s="151"/>
      <c r="AD232" s="151"/>
      <c r="AE232" s="151" t="s">
        <v>136</v>
      </c>
      <c r="AF232" s="151"/>
      <c r="AG232" s="151"/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x14ac:dyDescent="0.25">
      <c r="A233" s="153" t="s">
        <v>131</v>
      </c>
      <c r="B233" s="159" t="s">
        <v>90</v>
      </c>
      <c r="C233" s="199" t="s">
        <v>91</v>
      </c>
      <c r="D233" s="164"/>
      <c r="E233" s="171"/>
      <c r="F233" s="176"/>
      <c r="G233" s="176">
        <f>SUMIF(AE234:AE245,"&lt;&gt;NOR",G234:G245)</f>
        <v>0</v>
      </c>
      <c r="H233" s="176"/>
      <c r="I233" s="176">
        <f>SUM(I234:I245)</f>
        <v>0</v>
      </c>
      <c r="J233" s="176"/>
      <c r="K233" s="176">
        <f>SUM(K234:K245)</f>
        <v>0</v>
      </c>
      <c r="L233" s="176"/>
      <c r="M233" s="176">
        <f>SUM(M234:M245)</f>
        <v>0</v>
      </c>
      <c r="N233" s="165"/>
      <c r="O233" s="165">
        <f>SUM(O234:O245)</f>
        <v>2.22716</v>
      </c>
      <c r="P233" s="165"/>
      <c r="Q233" s="165">
        <f>SUM(Q234:Q245)</f>
        <v>0</v>
      </c>
      <c r="R233" s="165"/>
      <c r="S233" s="165"/>
      <c r="T233" s="166"/>
      <c r="U233" s="165">
        <f>SUM(U234:U245)</f>
        <v>102.21999999999998</v>
      </c>
      <c r="W233" s="151"/>
      <c r="AE233" t="s">
        <v>132</v>
      </c>
    </row>
    <row r="234" spans="1:60" outlineLevel="1" x14ac:dyDescent="0.25">
      <c r="A234" s="152">
        <v>84</v>
      </c>
      <c r="B234" s="158" t="s">
        <v>407</v>
      </c>
      <c r="C234" s="197" t="s">
        <v>408</v>
      </c>
      <c r="D234" s="160" t="s">
        <v>141</v>
      </c>
      <c r="E234" s="169">
        <v>97.62</v>
      </c>
      <c r="F234" s="174"/>
      <c r="G234" s="175">
        <f>ROUND(E234*F234,2)</f>
        <v>0</v>
      </c>
      <c r="H234" s="175"/>
      <c r="I234" s="175">
        <f>ROUND(E234*H234,2)</f>
        <v>0</v>
      </c>
      <c r="J234" s="175"/>
      <c r="K234" s="175">
        <f>ROUND(E234*J234,2)</f>
        <v>0</v>
      </c>
      <c r="L234" s="175">
        <v>21</v>
      </c>
      <c r="M234" s="175">
        <f>G234*(1+L234/100)</f>
        <v>0</v>
      </c>
      <c r="N234" s="161">
        <v>2.1000000000000001E-4</v>
      </c>
      <c r="O234" s="161">
        <f>ROUND(E234*N234,5)</f>
        <v>2.0500000000000001E-2</v>
      </c>
      <c r="P234" s="161">
        <v>0</v>
      </c>
      <c r="Q234" s="161">
        <f>ROUND(E234*P234,5)</f>
        <v>0</v>
      </c>
      <c r="R234" s="161"/>
      <c r="S234" s="161"/>
      <c r="T234" s="162">
        <v>0.05</v>
      </c>
      <c r="U234" s="161">
        <f>ROUND(E234*T234,2)</f>
        <v>4.88</v>
      </c>
      <c r="V234" s="151"/>
      <c r="W234" s="151"/>
      <c r="X234" s="151"/>
      <c r="Y234" s="151"/>
      <c r="Z234" s="151"/>
      <c r="AA234" s="151"/>
      <c r="AB234" s="151"/>
      <c r="AC234" s="151"/>
      <c r="AD234" s="151"/>
      <c r="AE234" s="151" t="s">
        <v>136</v>
      </c>
      <c r="AF234" s="151"/>
      <c r="AG234" s="151"/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5">
      <c r="A235" s="152"/>
      <c r="B235" s="158"/>
      <c r="C235" s="198" t="s">
        <v>409</v>
      </c>
      <c r="D235" s="163"/>
      <c r="E235" s="170">
        <v>97.62</v>
      </c>
      <c r="F235" s="175"/>
      <c r="G235" s="175"/>
      <c r="H235" s="175"/>
      <c r="I235" s="175"/>
      <c r="J235" s="175"/>
      <c r="K235" s="175"/>
      <c r="L235" s="175"/>
      <c r="M235" s="175"/>
      <c r="N235" s="161"/>
      <c r="O235" s="161"/>
      <c r="P235" s="161"/>
      <c r="Q235" s="161"/>
      <c r="R235" s="161"/>
      <c r="S235" s="161"/>
      <c r="T235" s="162"/>
      <c r="U235" s="161"/>
      <c r="V235" s="151"/>
      <c r="W235" s="151"/>
      <c r="X235" s="151"/>
      <c r="Y235" s="151"/>
      <c r="Z235" s="151"/>
      <c r="AA235" s="151"/>
      <c r="AB235" s="151"/>
      <c r="AC235" s="151"/>
      <c r="AD235" s="151"/>
      <c r="AE235" s="151" t="s">
        <v>138</v>
      </c>
      <c r="AF235" s="151">
        <v>0</v>
      </c>
      <c r="AG235" s="151"/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ht="20.399999999999999" outlineLevel="1" x14ac:dyDescent="0.25">
      <c r="A236" s="152">
        <v>85</v>
      </c>
      <c r="B236" s="158" t="s">
        <v>410</v>
      </c>
      <c r="C236" s="197" t="s">
        <v>411</v>
      </c>
      <c r="D236" s="160" t="s">
        <v>141</v>
      </c>
      <c r="E236" s="169">
        <v>88.66</v>
      </c>
      <c r="F236" s="174"/>
      <c r="G236" s="175">
        <f>ROUND(E236*F236,2)</f>
        <v>0</v>
      </c>
      <c r="H236" s="175"/>
      <c r="I236" s="175">
        <f>ROUND(E236*H236,2)</f>
        <v>0</v>
      </c>
      <c r="J236" s="175"/>
      <c r="K236" s="175">
        <f>ROUND(E236*J236,2)</f>
        <v>0</v>
      </c>
      <c r="L236" s="175">
        <v>21</v>
      </c>
      <c r="M236" s="175">
        <f>G236*(1+L236/100)</f>
        <v>0</v>
      </c>
      <c r="N236" s="161">
        <v>3.9899999999999996E-3</v>
      </c>
      <c r="O236" s="161">
        <f>ROUND(E236*N236,5)</f>
        <v>0.35375000000000001</v>
      </c>
      <c r="P236" s="161">
        <v>0</v>
      </c>
      <c r="Q236" s="161">
        <f>ROUND(E236*P236,5)</f>
        <v>0</v>
      </c>
      <c r="R236" s="161"/>
      <c r="S236" s="161"/>
      <c r="T236" s="162">
        <v>0.97799999999999998</v>
      </c>
      <c r="U236" s="161">
        <f>ROUND(E236*T236,2)</f>
        <v>86.71</v>
      </c>
      <c r="V236" s="151"/>
      <c r="W236" s="151"/>
      <c r="X236" s="151"/>
      <c r="Y236" s="151"/>
      <c r="Z236" s="151"/>
      <c r="AA236" s="151"/>
      <c r="AB236" s="151"/>
      <c r="AC236" s="151"/>
      <c r="AD236" s="151"/>
      <c r="AE236" s="151" t="s">
        <v>136</v>
      </c>
      <c r="AF236" s="151"/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5">
      <c r="A237" s="152"/>
      <c r="B237" s="158"/>
      <c r="C237" s="198" t="s">
        <v>412</v>
      </c>
      <c r="D237" s="163"/>
      <c r="E237" s="170">
        <v>88.66</v>
      </c>
      <c r="F237" s="175"/>
      <c r="G237" s="175"/>
      <c r="H237" s="175"/>
      <c r="I237" s="175"/>
      <c r="J237" s="175"/>
      <c r="K237" s="175"/>
      <c r="L237" s="175"/>
      <c r="M237" s="175"/>
      <c r="N237" s="161"/>
      <c r="O237" s="161"/>
      <c r="P237" s="161"/>
      <c r="Q237" s="161"/>
      <c r="R237" s="161"/>
      <c r="S237" s="161"/>
      <c r="T237" s="162"/>
      <c r="U237" s="161"/>
      <c r="V237" s="151"/>
      <c r="W237" s="151"/>
      <c r="X237" s="151"/>
      <c r="Y237" s="151"/>
      <c r="Z237" s="151"/>
      <c r="AA237" s="151"/>
      <c r="AB237" s="151"/>
      <c r="AC237" s="151"/>
      <c r="AD237" s="151"/>
      <c r="AE237" s="151" t="s">
        <v>138</v>
      </c>
      <c r="AF237" s="151">
        <v>0</v>
      </c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ht="20.399999999999999" outlineLevel="1" x14ac:dyDescent="0.25">
      <c r="A238" s="152">
        <v>86</v>
      </c>
      <c r="B238" s="158" t="s">
        <v>413</v>
      </c>
      <c r="C238" s="197" t="s">
        <v>414</v>
      </c>
      <c r="D238" s="160" t="s">
        <v>162</v>
      </c>
      <c r="E238" s="169">
        <v>25.05</v>
      </c>
      <c r="F238" s="174"/>
      <c r="G238" s="175">
        <f>ROUND(E238*F238,2)</f>
        <v>0</v>
      </c>
      <c r="H238" s="175"/>
      <c r="I238" s="175">
        <f>ROUND(E238*H238,2)</f>
        <v>0</v>
      </c>
      <c r="J238" s="175"/>
      <c r="K238" s="175">
        <f>ROUND(E238*J238,2)</f>
        <v>0</v>
      </c>
      <c r="L238" s="175">
        <v>21</v>
      </c>
      <c r="M238" s="175">
        <f>G238*(1+L238/100)</f>
        <v>0</v>
      </c>
      <c r="N238" s="161">
        <v>4.0999999999999999E-4</v>
      </c>
      <c r="O238" s="161">
        <f>ROUND(E238*N238,5)</f>
        <v>1.027E-2</v>
      </c>
      <c r="P238" s="161">
        <v>0</v>
      </c>
      <c r="Q238" s="161">
        <f>ROUND(E238*P238,5)</f>
        <v>0</v>
      </c>
      <c r="R238" s="161"/>
      <c r="S238" s="161"/>
      <c r="T238" s="162">
        <v>0.23599999999999999</v>
      </c>
      <c r="U238" s="161">
        <f>ROUND(E238*T238,2)</f>
        <v>5.91</v>
      </c>
      <c r="V238" s="151"/>
      <c r="W238" s="151"/>
      <c r="X238" s="151"/>
      <c r="Y238" s="151"/>
      <c r="Z238" s="151"/>
      <c r="AA238" s="151"/>
      <c r="AB238" s="151"/>
      <c r="AC238" s="151"/>
      <c r="AD238" s="151"/>
      <c r="AE238" s="151" t="s">
        <v>136</v>
      </c>
      <c r="AF238" s="151"/>
      <c r="AG238" s="151"/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5">
      <c r="A239" s="152"/>
      <c r="B239" s="158"/>
      <c r="C239" s="198" t="s">
        <v>415</v>
      </c>
      <c r="D239" s="163"/>
      <c r="E239" s="170">
        <v>25.05</v>
      </c>
      <c r="F239" s="175"/>
      <c r="G239" s="175"/>
      <c r="H239" s="175"/>
      <c r="I239" s="175"/>
      <c r="J239" s="175"/>
      <c r="K239" s="175"/>
      <c r="L239" s="175"/>
      <c r="M239" s="175"/>
      <c r="N239" s="161"/>
      <c r="O239" s="161"/>
      <c r="P239" s="161"/>
      <c r="Q239" s="161"/>
      <c r="R239" s="161"/>
      <c r="S239" s="161"/>
      <c r="T239" s="162"/>
      <c r="U239" s="161"/>
      <c r="V239" s="151"/>
      <c r="W239" s="151"/>
      <c r="X239" s="151"/>
      <c r="Y239" s="151"/>
      <c r="Z239" s="151"/>
      <c r="AA239" s="151"/>
      <c r="AB239" s="151"/>
      <c r="AC239" s="151"/>
      <c r="AD239" s="151"/>
      <c r="AE239" s="151" t="s">
        <v>138</v>
      </c>
      <c r="AF239" s="151">
        <v>0</v>
      </c>
      <c r="AG239" s="151"/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ht="20.399999999999999" outlineLevel="1" x14ac:dyDescent="0.25">
      <c r="A240" s="152">
        <v>87</v>
      </c>
      <c r="B240" s="158" t="s">
        <v>416</v>
      </c>
      <c r="C240" s="197" t="s">
        <v>417</v>
      </c>
      <c r="D240" s="160" t="s">
        <v>141</v>
      </c>
      <c r="E240" s="169">
        <v>95.848500000000001</v>
      </c>
      <c r="F240" s="174"/>
      <c r="G240" s="175">
        <f>ROUND(E240*F240,2)</f>
        <v>0</v>
      </c>
      <c r="H240" s="175"/>
      <c r="I240" s="175">
        <f>ROUND(E240*H240,2)</f>
        <v>0</v>
      </c>
      <c r="J240" s="175"/>
      <c r="K240" s="175">
        <f>ROUND(E240*J240,2)</f>
        <v>0</v>
      </c>
      <c r="L240" s="175">
        <v>21</v>
      </c>
      <c r="M240" s="175">
        <f>G240*(1+L240/100)</f>
        <v>0</v>
      </c>
      <c r="N240" s="161">
        <v>1.9199999999999998E-2</v>
      </c>
      <c r="O240" s="161">
        <f>ROUND(E240*N240,5)</f>
        <v>1.84029</v>
      </c>
      <c r="P240" s="161">
        <v>0</v>
      </c>
      <c r="Q240" s="161">
        <f>ROUND(E240*P240,5)</f>
        <v>0</v>
      </c>
      <c r="R240" s="161"/>
      <c r="S240" s="161"/>
      <c r="T240" s="162">
        <v>0</v>
      </c>
      <c r="U240" s="161">
        <f>ROUND(E240*T240,2)</f>
        <v>0</v>
      </c>
      <c r="V240" s="151"/>
      <c r="W240" s="151"/>
      <c r="X240" s="151"/>
      <c r="Y240" s="151"/>
      <c r="Z240" s="151"/>
      <c r="AA240" s="151"/>
      <c r="AB240" s="151"/>
      <c r="AC240" s="151"/>
      <c r="AD240" s="151"/>
      <c r="AE240" s="151" t="s">
        <v>299</v>
      </c>
      <c r="AF240" s="151"/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5">
      <c r="A241" s="152"/>
      <c r="B241" s="158"/>
      <c r="C241" s="198" t="s">
        <v>418</v>
      </c>
      <c r="D241" s="163"/>
      <c r="E241" s="170">
        <v>93.093000000000004</v>
      </c>
      <c r="F241" s="175"/>
      <c r="G241" s="175"/>
      <c r="H241" s="175"/>
      <c r="I241" s="175"/>
      <c r="J241" s="175"/>
      <c r="K241" s="175"/>
      <c r="L241" s="175"/>
      <c r="M241" s="175"/>
      <c r="N241" s="161"/>
      <c r="O241" s="161"/>
      <c r="P241" s="161"/>
      <c r="Q241" s="161"/>
      <c r="R241" s="161"/>
      <c r="S241" s="161"/>
      <c r="T241" s="162"/>
      <c r="U241" s="161"/>
      <c r="V241" s="151"/>
      <c r="W241" s="151"/>
      <c r="X241" s="151"/>
      <c r="Y241" s="151"/>
      <c r="Z241" s="151"/>
      <c r="AA241" s="151"/>
      <c r="AB241" s="151"/>
      <c r="AC241" s="151"/>
      <c r="AD241" s="151"/>
      <c r="AE241" s="151" t="s">
        <v>138</v>
      </c>
      <c r="AF241" s="151">
        <v>0</v>
      </c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5">
      <c r="A242" s="152"/>
      <c r="B242" s="158"/>
      <c r="C242" s="198" t="s">
        <v>419</v>
      </c>
      <c r="D242" s="163"/>
      <c r="E242" s="170">
        <v>2.7555000000000001</v>
      </c>
      <c r="F242" s="175"/>
      <c r="G242" s="175"/>
      <c r="H242" s="175"/>
      <c r="I242" s="175"/>
      <c r="J242" s="175"/>
      <c r="K242" s="175"/>
      <c r="L242" s="175"/>
      <c r="M242" s="175"/>
      <c r="N242" s="161"/>
      <c r="O242" s="161"/>
      <c r="P242" s="161"/>
      <c r="Q242" s="161"/>
      <c r="R242" s="161"/>
      <c r="S242" s="161"/>
      <c r="T242" s="162"/>
      <c r="U242" s="161"/>
      <c r="V242" s="151"/>
      <c r="W242" s="151"/>
      <c r="X242" s="151"/>
      <c r="Y242" s="151"/>
      <c r="Z242" s="151"/>
      <c r="AA242" s="151"/>
      <c r="AB242" s="151"/>
      <c r="AC242" s="151"/>
      <c r="AD242" s="151"/>
      <c r="AE242" s="151" t="s">
        <v>138</v>
      </c>
      <c r="AF242" s="151">
        <v>0</v>
      </c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5">
      <c r="A243" s="152">
        <v>88</v>
      </c>
      <c r="B243" s="158" t="s">
        <v>420</v>
      </c>
      <c r="C243" s="197" t="s">
        <v>421</v>
      </c>
      <c r="D243" s="160" t="s">
        <v>162</v>
      </c>
      <c r="E243" s="169">
        <v>7.7</v>
      </c>
      <c r="F243" s="174"/>
      <c r="G243" s="175">
        <f>ROUND(E243*F243,2)</f>
        <v>0</v>
      </c>
      <c r="H243" s="175"/>
      <c r="I243" s="175">
        <f>ROUND(E243*H243,2)</f>
        <v>0</v>
      </c>
      <c r="J243" s="175"/>
      <c r="K243" s="175">
        <f>ROUND(E243*J243,2)</f>
        <v>0</v>
      </c>
      <c r="L243" s="175">
        <v>21</v>
      </c>
      <c r="M243" s="175">
        <f>G243*(1+L243/100)</f>
        <v>0</v>
      </c>
      <c r="N243" s="161">
        <v>0</v>
      </c>
      <c r="O243" s="161">
        <f>ROUND(E243*N243,5)</f>
        <v>0</v>
      </c>
      <c r="P243" s="161">
        <v>0</v>
      </c>
      <c r="Q243" s="161">
        <f>ROUND(E243*P243,5)</f>
        <v>0</v>
      </c>
      <c r="R243" s="161"/>
      <c r="S243" s="161"/>
      <c r="T243" s="162">
        <v>0.15</v>
      </c>
      <c r="U243" s="161">
        <f>ROUND(E243*T243,2)</f>
        <v>1.1599999999999999</v>
      </c>
      <c r="V243" s="151"/>
      <c r="W243" s="151"/>
      <c r="X243" s="151"/>
      <c r="Y243" s="151"/>
      <c r="Z243" s="151"/>
      <c r="AA243" s="151"/>
      <c r="AB243" s="151"/>
      <c r="AC243" s="151"/>
      <c r="AD243" s="151"/>
      <c r="AE243" s="151" t="s">
        <v>136</v>
      </c>
      <c r="AF243" s="151"/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ht="20.399999999999999" outlineLevel="1" x14ac:dyDescent="0.25">
      <c r="A244" s="152">
        <v>89</v>
      </c>
      <c r="B244" s="158" t="s">
        <v>422</v>
      </c>
      <c r="C244" s="197" t="s">
        <v>423</v>
      </c>
      <c r="D244" s="160" t="s">
        <v>289</v>
      </c>
      <c r="E244" s="169">
        <v>5</v>
      </c>
      <c r="F244" s="174"/>
      <c r="G244" s="175">
        <f>ROUND(E244*F244,2)</f>
        <v>0</v>
      </c>
      <c r="H244" s="175"/>
      <c r="I244" s="175">
        <f>ROUND(E244*H244,2)</f>
        <v>0</v>
      </c>
      <c r="J244" s="175"/>
      <c r="K244" s="175">
        <f>ROUND(E244*J244,2)</f>
        <v>0</v>
      </c>
      <c r="L244" s="175">
        <v>21</v>
      </c>
      <c r="M244" s="175">
        <f>G244*(1+L244/100)</f>
        <v>0</v>
      </c>
      <c r="N244" s="161">
        <v>4.6999999999999999E-4</v>
      </c>
      <c r="O244" s="161">
        <f>ROUND(E244*N244,5)</f>
        <v>2.3500000000000001E-3</v>
      </c>
      <c r="P244" s="161">
        <v>0</v>
      </c>
      <c r="Q244" s="161">
        <f>ROUND(E244*P244,5)</f>
        <v>0</v>
      </c>
      <c r="R244" s="161"/>
      <c r="S244" s="161"/>
      <c r="T244" s="162">
        <v>0</v>
      </c>
      <c r="U244" s="161">
        <f>ROUND(E244*T244,2)</f>
        <v>0</v>
      </c>
      <c r="V244" s="151"/>
      <c r="W244" s="151"/>
      <c r="X244" s="151"/>
      <c r="Y244" s="151"/>
      <c r="Z244" s="151"/>
      <c r="AA244" s="151"/>
      <c r="AB244" s="151"/>
      <c r="AC244" s="151"/>
      <c r="AD244" s="151"/>
      <c r="AE244" s="151" t="s">
        <v>299</v>
      </c>
      <c r="AF244" s="151"/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5">
      <c r="A245" s="152">
        <v>90</v>
      </c>
      <c r="B245" s="158" t="s">
        <v>424</v>
      </c>
      <c r="C245" s="197" t="s">
        <v>425</v>
      </c>
      <c r="D245" s="160" t="s">
        <v>234</v>
      </c>
      <c r="E245" s="169">
        <v>2.23</v>
      </c>
      <c r="F245" s="174"/>
      <c r="G245" s="175">
        <f>ROUND(E245*F245,2)</f>
        <v>0</v>
      </c>
      <c r="H245" s="175"/>
      <c r="I245" s="175">
        <f>ROUND(E245*H245,2)</f>
        <v>0</v>
      </c>
      <c r="J245" s="175"/>
      <c r="K245" s="175">
        <f>ROUND(E245*J245,2)</f>
        <v>0</v>
      </c>
      <c r="L245" s="175">
        <v>21</v>
      </c>
      <c r="M245" s="175">
        <f>G245*(1+L245/100)</f>
        <v>0</v>
      </c>
      <c r="N245" s="161">
        <v>0</v>
      </c>
      <c r="O245" s="161">
        <f>ROUND(E245*N245,5)</f>
        <v>0</v>
      </c>
      <c r="P245" s="161">
        <v>0</v>
      </c>
      <c r="Q245" s="161">
        <f>ROUND(E245*P245,5)</f>
        <v>0</v>
      </c>
      <c r="R245" s="161"/>
      <c r="S245" s="161"/>
      <c r="T245" s="162">
        <v>1.5980000000000001</v>
      </c>
      <c r="U245" s="161">
        <f>ROUND(E245*T245,2)</f>
        <v>3.56</v>
      </c>
      <c r="V245" s="151"/>
      <c r="W245" s="151"/>
      <c r="X245" s="151"/>
      <c r="Y245" s="151"/>
      <c r="Z245" s="151"/>
      <c r="AA245" s="151"/>
      <c r="AB245" s="151"/>
      <c r="AC245" s="151"/>
      <c r="AD245" s="151"/>
      <c r="AE245" s="151" t="s">
        <v>136</v>
      </c>
      <c r="AF245" s="151"/>
      <c r="AG245" s="151"/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x14ac:dyDescent="0.25">
      <c r="A246" s="153" t="s">
        <v>131</v>
      </c>
      <c r="B246" s="159" t="s">
        <v>92</v>
      </c>
      <c r="C246" s="199" t="s">
        <v>93</v>
      </c>
      <c r="D246" s="164"/>
      <c r="E246" s="171"/>
      <c r="F246" s="176"/>
      <c r="G246" s="176">
        <f>SUMIF(AE247:AE248,"&lt;&gt;NOR",G247:G248)</f>
        <v>0</v>
      </c>
      <c r="H246" s="176"/>
      <c r="I246" s="176">
        <f>SUM(I247:I248)</f>
        <v>0</v>
      </c>
      <c r="J246" s="176"/>
      <c r="K246" s="176">
        <f>SUM(K247:K248)</f>
        <v>0</v>
      </c>
      <c r="L246" s="176"/>
      <c r="M246" s="176">
        <f>SUM(M247:M248)</f>
        <v>0</v>
      </c>
      <c r="N246" s="165"/>
      <c r="O246" s="165">
        <f>SUM(O247:O248)</f>
        <v>0</v>
      </c>
      <c r="P246" s="165"/>
      <c r="Q246" s="165">
        <f>SUM(Q247:Q248)</f>
        <v>5.271E-2</v>
      </c>
      <c r="R246" s="165"/>
      <c r="S246" s="165"/>
      <c r="T246" s="166"/>
      <c r="U246" s="165">
        <f>SUM(U247:U248)</f>
        <v>14.23</v>
      </c>
      <c r="W246" s="151"/>
      <c r="AE246" t="s">
        <v>132</v>
      </c>
    </row>
    <row r="247" spans="1:60" outlineLevel="1" x14ac:dyDescent="0.25">
      <c r="A247" s="152">
        <v>91</v>
      </c>
      <c r="B247" s="158" t="s">
        <v>426</v>
      </c>
      <c r="C247" s="197" t="s">
        <v>427</v>
      </c>
      <c r="D247" s="160" t="s">
        <v>141</v>
      </c>
      <c r="E247" s="169">
        <v>48.81</v>
      </c>
      <c r="F247" s="174"/>
      <c r="G247" s="175">
        <f>ROUND(E247*F247,2)</f>
        <v>0</v>
      </c>
      <c r="H247" s="175"/>
      <c r="I247" s="175">
        <f>ROUND(E247*H247,2)</f>
        <v>0</v>
      </c>
      <c r="J247" s="175"/>
      <c r="K247" s="175">
        <f>ROUND(E247*J247,2)</f>
        <v>0</v>
      </c>
      <c r="L247" s="175">
        <v>21</v>
      </c>
      <c r="M247" s="175">
        <f>G247*(1+L247/100)</f>
        <v>0</v>
      </c>
      <c r="N247" s="161">
        <v>0</v>
      </c>
      <c r="O247" s="161">
        <f>ROUND(E247*N247,5)</f>
        <v>0</v>
      </c>
      <c r="P247" s="161">
        <v>1.08E-3</v>
      </c>
      <c r="Q247" s="161">
        <f>ROUND(E247*P247,5)</f>
        <v>5.271E-2</v>
      </c>
      <c r="R247" s="161"/>
      <c r="S247" s="161"/>
      <c r="T247" s="162">
        <v>0.29154999999999998</v>
      </c>
      <c r="U247" s="161">
        <f>ROUND(E247*T247,2)</f>
        <v>14.23</v>
      </c>
      <c r="V247" s="151"/>
      <c r="W247" s="151"/>
      <c r="X247" s="151"/>
      <c r="Y247" s="151"/>
      <c r="Z247" s="151"/>
      <c r="AA247" s="151"/>
      <c r="AB247" s="151"/>
      <c r="AC247" s="151"/>
      <c r="AD247" s="151"/>
      <c r="AE247" s="151" t="s">
        <v>165</v>
      </c>
      <c r="AF247" s="151"/>
      <c r="AG247" s="151"/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5">
      <c r="A248" s="152"/>
      <c r="B248" s="158"/>
      <c r="C248" s="198" t="s">
        <v>177</v>
      </c>
      <c r="D248" s="163"/>
      <c r="E248" s="170">
        <v>48.81</v>
      </c>
      <c r="F248" s="175"/>
      <c r="G248" s="175"/>
      <c r="H248" s="175"/>
      <c r="I248" s="175"/>
      <c r="J248" s="175"/>
      <c r="K248" s="175"/>
      <c r="L248" s="175"/>
      <c r="M248" s="175"/>
      <c r="N248" s="161"/>
      <c r="O248" s="161"/>
      <c r="P248" s="161"/>
      <c r="Q248" s="161"/>
      <c r="R248" s="161"/>
      <c r="S248" s="161"/>
      <c r="T248" s="162"/>
      <c r="U248" s="161"/>
      <c r="V248" s="151"/>
      <c r="W248" s="151"/>
      <c r="X248" s="151"/>
      <c r="Y248" s="151"/>
      <c r="Z248" s="151"/>
      <c r="AA248" s="151"/>
      <c r="AB248" s="151"/>
      <c r="AC248" s="151"/>
      <c r="AD248" s="151"/>
      <c r="AE248" s="151" t="s">
        <v>138</v>
      </c>
      <c r="AF248" s="151">
        <v>0</v>
      </c>
      <c r="AG248" s="151"/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x14ac:dyDescent="0.25">
      <c r="A249" s="153" t="s">
        <v>131</v>
      </c>
      <c r="B249" s="159" t="s">
        <v>94</v>
      </c>
      <c r="C249" s="199" t="s">
        <v>95</v>
      </c>
      <c r="D249" s="164"/>
      <c r="E249" s="171"/>
      <c r="F249" s="176"/>
      <c r="G249" s="176">
        <f>SUMIF(AE250:AE260,"&lt;&gt;NOR",G250:G260)</f>
        <v>0</v>
      </c>
      <c r="H249" s="176"/>
      <c r="I249" s="176">
        <f>SUM(I250:I260)</f>
        <v>0</v>
      </c>
      <c r="J249" s="176"/>
      <c r="K249" s="176">
        <f>SUM(K250:K260)</f>
        <v>0</v>
      </c>
      <c r="L249" s="176"/>
      <c r="M249" s="176">
        <f>SUM(M250:M260)</f>
        <v>0</v>
      </c>
      <c r="N249" s="165"/>
      <c r="O249" s="165">
        <f>SUM(O250:O260)</f>
        <v>1.8168200000000001</v>
      </c>
      <c r="P249" s="165"/>
      <c r="Q249" s="165">
        <f>SUM(Q250:Q260)</f>
        <v>0</v>
      </c>
      <c r="R249" s="165"/>
      <c r="S249" s="165"/>
      <c r="T249" s="166"/>
      <c r="U249" s="165">
        <f>SUM(U250:U260)</f>
        <v>83.559999999999988</v>
      </c>
      <c r="W249" s="151"/>
      <c r="AE249" t="s">
        <v>132</v>
      </c>
    </row>
    <row r="250" spans="1:60" outlineLevel="1" x14ac:dyDescent="0.25">
      <c r="A250" s="152">
        <v>92</v>
      </c>
      <c r="B250" s="158" t="s">
        <v>428</v>
      </c>
      <c r="C250" s="197" t="s">
        <v>429</v>
      </c>
      <c r="D250" s="160" t="s">
        <v>141</v>
      </c>
      <c r="E250" s="169">
        <v>135.63999999999999</v>
      </c>
      <c r="F250" s="174"/>
      <c r="G250" s="175">
        <f>ROUND(E250*F250,2)</f>
        <v>0</v>
      </c>
      <c r="H250" s="175"/>
      <c r="I250" s="175">
        <f>ROUND(E250*H250,2)</f>
        <v>0</v>
      </c>
      <c r="J250" s="175"/>
      <c r="K250" s="175">
        <f>ROUND(E250*J250,2)</f>
        <v>0</v>
      </c>
      <c r="L250" s="175">
        <v>21</v>
      </c>
      <c r="M250" s="175">
        <f>G250*(1+L250/100)</f>
        <v>0</v>
      </c>
      <c r="N250" s="161">
        <v>2.1000000000000001E-4</v>
      </c>
      <c r="O250" s="161">
        <f>ROUND(E250*N250,5)</f>
        <v>2.8479999999999998E-2</v>
      </c>
      <c r="P250" s="161">
        <v>0</v>
      </c>
      <c r="Q250" s="161">
        <f>ROUND(E250*P250,5)</f>
        <v>0</v>
      </c>
      <c r="R250" s="161"/>
      <c r="S250" s="161"/>
      <c r="T250" s="162">
        <v>0.05</v>
      </c>
      <c r="U250" s="161">
        <f>ROUND(E250*T250,2)</f>
        <v>6.78</v>
      </c>
      <c r="V250" s="151"/>
      <c r="W250" s="151"/>
      <c r="X250" s="151"/>
      <c r="Y250" s="151"/>
      <c r="Z250" s="151"/>
      <c r="AA250" s="151"/>
      <c r="AB250" s="151"/>
      <c r="AC250" s="151"/>
      <c r="AD250" s="151"/>
      <c r="AE250" s="151" t="s">
        <v>136</v>
      </c>
      <c r="AF250" s="151"/>
      <c r="AG250" s="151"/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5">
      <c r="A251" s="152"/>
      <c r="B251" s="158"/>
      <c r="C251" s="198" t="s">
        <v>430</v>
      </c>
      <c r="D251" s="163"/>
      <c r="E251" s="170">
        <v>146.63999999999999</v>
      </c>
      <c r="F251" s="175"/>
      <c r="G251" s="175"/>
      <c r="H251" s="175"/>
      <c r="I251" s="175"/>
      <c r="J251" s="175"/>
      <c r="K251" s="175"/>
      <c r="L251" s="175"/>
      <c r="M251" s="175"/>
      <c r="N251" s="161"/>
      <c r="O251" s="161"/>
      <c r="P251" s="161"/>
      <c r="Q251" s="161"/>
      <c r="R251" s="161"/>
      <c r="S251" s="161"/>
      <c r="T251" s="162"/>
      <c r="U251" s="161"/>
      <c r="V251" s="151"/>
      <c r="W251" s="151"/>
      <c r="X251" s="151"/>
      <c r="Y251" s="151"/>
      <c r="Z251" s="151"/>
      <c r="AA251" s="151"/>
      <c r="AB251" s="151"/>
      <c r="AC251" s="151"/>
      <c r="AD251" s="151"/>
      <c r="AE251" s="151" t="s">
        <v>138</v>
      </c>
      <c r="AF251" s="151">
        <v>0</v>
      </c>
      <c r="AG251" s="151"/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5">
      <c r="A252" s="152"/>
      <c r="B252" s="158"/>
      <c r="C252" s="198" t="s">
        <v>431</v>
      </c>
      <c r="D252" s="163"/>
      <c r="E252" s="170">
        <v>-11</v>
      </c>
      <c r="F252" s="175"/>
      <c r="G252" s="175"/>
      <c r="H252" s="175"/>
      <c r="I252" s="175"/>
      <c r="J252" s="175"/>
      <c r="K252" s="175"/>
      <c r="L252" s="175"/>
      <c r="M252" s="175"/>
      <c r="N252" s="161"/>
      <c r="O252" s="161"/>
      <c r="P252" s="161"/>
      <c r="Q252" s="161"/>
      <c r="R252" s="161"/>
      <c r="S252" s="161"/>
      <c r="T252" s="162"/>
      <c r="U252" s="161"/>
      <c r="V252" s="151"/>
      <c r="W252" s="151"/>
      <c r="X252" s="151"/>
      <c r="Y252" s="151"/>
      <c r="Z252" s="151"/>
      <c r="AA252" s="151"/>
      <c r="AB252" s="151"/>
      <c r="AC252" s="151"/>
      <c r="AD252" s="151"/>
      <c r="AE252" s="151" t="s">
        <v>138</v>
      </c>
      <c r="AF252" s="151">
        <v>0</v>
      </c>
      <c r="AG252" s="151"/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ht="20.399999999999999" outlineLevel="1" x14ac:dyDescent="0.25">
      <c r="A253" s="152">
        <v>93</v>
      </c>
      <c r="B253" s="158" t="s">
        <v>432</v>
      </c>
      <c r="C253" s="197" t="s">
        <v>433</v>
      </c>
      <c r="D253" s="160" t="s">
        <v>141</v>
      </c>
      <c r="E253" s="169">
        <v>73.319999999999993</v>
      </c>
      <c r="F253" s="174"/>
      <c r="G253" s="175">
        <f>ROUND(E253*F253,2)</f>
        <v>0</v>
      </c>
      <c r="H253" s="175"/>
      <c r="I253" s="175">
        <f>ROUND(E253*H253,2)</f>
        <v>0</v>
      </c>
      <c r="J253" s="175"/>
      <c r="K253" s="175">
        <f>ROUND(E253*J253,2)</f>
        <v>0</v>
      </c>
      <c r="L253" s="175">
        <v>21</v>
      </c>
      <c r="M253" s="175">
        <f>G253*(1+L253/100)</f>
        <v>0</v>
      </c>
      <c r="N253" s="161">
        <v>4.1900000000000001E-3</v>
      </c>
      <c r="O253" s="161">
        <f>ROUND(E253*N253,5)</f>
        <v>0.30720999999999998</v>
      </c>
      <c r="P253" s="161">
        <v>0</v>
      </c>
      <c r="Q253" s="161">
        <f>ROUND(E253*P253,5)</f>
        <v>0</v>
      </c>
      <c r="R253" s="161"/>
      <c r="S253" s="161"/>
      <c r="T253" s="162">
        <v>0.95840000000000003</v>
      </c>
      <c r="U253" s="161">
        <f>ROUND(E253*T253,2)</f>
        <v>70.27</v>
      </c>
      <c r="V253" s="151"/>
      <c r="W253" s="151"/>
      <c r="X253" s="151"/>
      <c r="Y253" s="151"/>
      <c r="Z253" s="151"/>
      <c r="AA253" s="151"/>
      <c r="AB253" s="151"/>
      <c r="AC253" s="151"/>
      <c r="AD253" s="151"/>
      <c r="AE253" s="151" t="s">
        <v>136</v>
      </c>
      <c r="AF253" s="151"/>
      <c r="AG253" s="151"/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ht="20.399999999999999" outlineLevel="1" x14ac:dyDescent="0.25">
      <c r="A254" s="152">
        <v>94</v>
      </c>
      <c r="B254" s="158" t="s">
        <v>416</v>
      </c>
      <c r="C254" s="197" t="s">
        <v>417</v>
      </c>
      <c r="D254" s="160" t="s">
        <v>141</v>
      </c>
      <c r="E254" s="169">
        <v>76.986000000000004</v>
      </c>
      <c r="F254" s="174"/>
      <c r="G254" s="175">
        <f>ROUND(E254*F254,2)</f>
        <v>0</v>
      </c>
      <c r="H254" s="175"/>
      <c r="I254" s="175">
        <f>ROUND(E254*H254,2)</f>
        <v>0</v>
      </c>
      <c r="J254" s="175"/>
      <c r="K254" s="175">
        <f>ROUND(E254*J254,2)</f>
        <v>0</v>
      </c>
      <c r="L254" s="175">
        <v>21</v>
      </c>
      <c r="M254" s="175">
        <f>G254*(1+L254/100)</f>
        <v>0</v>
      </c>
      <c r="N254" s="161">
        <v>1.9199999999999998E-2</v>
      </c>
      <c r="O254" s="161">
        <f>ROUND(E254*N254,5)</f>
        <v>1.4781299999999999</v>
      </c>
      <c r="P254" s="161">
        <v>0</v>
      </c>
      <c r="Q254" s="161">
        <f>ROUND(E254*P254,5)</f>
        <v>0</v>
      </c>
      <c r="R254" s="161"/>
      <c r="S254" s="161"/>
      <c r="T254" s="162">
        <v>0</v>
      </c>
      <c r="U254" s="161">
        <f>ROUND(E254*T254,2)</f>
        <v>0</v>
      </c>
      <c r="V254" s="151"/>
      <c r="W254" s="151"/>
      <c r="X254" s="151"/>
      <c r="Y254" s="151"/>
      <c r="Z254" s="151"/>
      <c r="AA254" s="151"/>
      <c r="AB254" s="151"/>
      <c r="AC254" s="151"/>
      <c r="AD254" s="151"/>
      <c r="AE254" s="151" t="s">
        <v>299</v>
      </c>
      <c r="AF254" s="151"/>
      <c r="AG254" s="151"/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5">
      <c r="A255" s="152"/>
      <c r="B255" s="158"/>
      <c r="C255" s="198" t="s">
        <v>434</v>
      </c>
      <c r="D255" s="163"/>
      <c r="E255" s="170">
        <v>76.986000000000004</v>
      </c>
      <c r="F255" s="175"/>
      <c r="G255" s="175"/>
      <c r="H255" s="175"/>
      <c r="I255" s="175"/>
      <c r="J255" s="175"/>
      <c r="K255" s="175"/>
      <c r="L255" s="175"/>
      <c r="M255" s="175"/>
      <c r="N255" s="161"/>
      <c r="O255" s="161"/>
      <c r="P255" s="161"/>
      <c r="Q255" s="161"/>
      <c r="R255" s="161"/>
      <c r="S255" s="161"/>
      <c r="T255" s="162"/>
      <c r="U255" s="161"/>
      <c r="V255" s="151"/>
      <c r="W255" s="151"/>
      <c r="X255" s="151"/>
      <c r="Y255" s="151"/>
      <c r="Z255" s="151"/>
      <c r="AA255" s="151"/>
      <c r="AB255" s="151"/>
      <c r="AC255" s="151"/>
      <c r="AD255" s="151"/>
      <c r="AE255" s="151" t="s">
        <v>138</v>
      </c>
      <c r="AF255" s="151">
        <v>0</v>
      </c>
      <c r="AG255" s="151"/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5">
      <c r="A256" s="152">
        <v>95</v>
      </c>
      <c r="B256" s="158" t="s">
        <v>435</v>
      </c>
      <c r="C256" s="197" t="s">
        <v>436</v>
      </c>
      <c r="D256" s="160" t="s">
        <v>162</v>
      </c>
      <c r="E256" s="169">
        <v>12</v>
      </c>
      <c r="F256" s="174"/>
      <c r="G256" s="175">
        <f>ROUND(E256*F256,2)</f>
        <v>0</v>
      </c>
      <c r="H256" s="175"/>
      <c r="I256" s="175">
        <f>ROUND(E256*H256,2)</f>
        <v>0</v>
      </c>
      <c r="J256" s="175"/>
      <c r="K256" s="175">
        <f>ROUND(E256*J256,2)</f>
        <v>0</v>
      </c>
      <c r="L256" s="175">
        <v>21</v>
      </c>
      <c r="M256" s="175">
        <f>G256*(1+L256/100)</f>
        <v>0</v>
      </c>
      <c r="N256" s="161">
        <v>1E-4</v>
      </c>
      <c r="O256" s="161">
        <f>ROUND(E256*N256,5)</f>
        <v>1.1999999999999999E-3</v>
      </c>
      <c r="P256" s="161">
        <v>0</v>
      </c>
      <c r="Q256" s="161">
        <f>ROUND(E256*P256,5)</f>
        <v>0</v>
      </c>
      <c r="R256" s="161"/>
      <c r="S256" s="161"/>
      <c r="T256" s="162">
        <v>0.12</v>
      </c>
      <c r="U256" s="161">
        <f>ROUND(E256*T256,2)</f>
        <v>1.44</v>
      </c>
      <c r="V256" s="151"/>
      <c r="W256" s="151"/>
      <c r="X256" s="151"/>
      <c r="Y256" s="151"/>
      <c r="Z256" s="151"/>
      <c r="AA256" s="151"/>
      <c r="AB256" s="151"/>
      <c r="AC256" s="151"/>
      <c r="AD256" s="151"/>
      <c r="AE256" s="151" t="s">
        <v>136</v>
      </c>
      <c r="AF256" s="151"/>
      <c r="AG256" s="151"/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5">
      <c r="A257" s="152"/>
      <c r="B257" s="158"/>
      <c r="C257" s="198" t="s">
        <v>437</v>
      </c>
      <c r="D257" s="163"/>
      <c r="E257" s="170">
        <v>12</v>
      </c>
      <c r="F257" s="175"/>
      <c r="G257" s="175"/>
      <c r="H257" s="175"/>
      <c r="I257" s="175"/>
      <c r="J257" s="175"/>
      <c r="K257" s="175"/>
      <c r="L257" s="175"/>
      <c r="M257" s="175"/>
      <c r="N257" s="161"/>
      <c r="O257" s="161"/>
      <c r="P257" s="161"/>
      <c r="Q257" s="161"/>
      <c r="R257" s="161"/>
      <c r="S257" s="161"/>
      <c r="T257" s="162"/>
      <c r="U257" s="161"/>
      <c r="V257" s="151"/>
      <c r="W257" s="151"/>
      <c r="X257" s="151"/>
      <c r="Y257" s="151"/>
      <c r="Z257" s="151"/>
      <c r="AA257" s="151"/>
      <c r="AB257" s="151"/>
      <c r="AC257" s="151"/>
      <c r="AD257" s="151"/>
      <c r="AE257" s="151" t="s">
        <v>138</v>
      </c>
      <c r="AF257" s="151">
        <v>0</v>
      </c>
      <c r="AG257" s="151"/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5">
      <c r="A258" s="152">
        <v>96</v>
      </c>
      <c r="B258" s="158" t="s">
        <v>438</v>
      </c>
      <c r="C258" s="197" t="s">
        <v>439</v>
      </c>
      <c r="D258" s="160" t="s">
        <v>162</v>
      </c>
      <c r="E258" s="169">
        <v>18</v>
      </c>
      <c r="F258" s="174"/>
      <c r="G258" s="175">
        <f>ROUND(E258*F258,2)</f>
        <v>0</v>
      </c>
      <c r="H258" s="175"/>
      <c r="I258" s="175">
        <f>ROUND(E258*H258,2)</f>
        <v>0</v>
      </c>
      <c r="J258" s="175"/>
      <c r="K258" s="175">
        <f>ROUND(E258*J258,2)</f>
        <v>0</v>
      </c>
      <c r="L258" s="175">
        <v>21</v>
      </c>
      <c r="M258" s="175">
        <f>G258*(1+L258/100)</f>
        <v>0</v>
      </c>
      <c r="N258" s="161">
        <v>1E-4</v>
      </c>
      <c r="O258" s="161">
        <f>ROUND(E258*N258,5)</f>
        <v>1.8E-3</v>
      </c>
      <c r="P258" s="161">
        <v>0</v>
      </c>
      <c r="Q258" s="161">
        <f>ROUND(E258*P258,5)</f>
        <v>0</v>
      </c>
      <c r="R258" s="161"/>
      <c r="S258" s="161"/>
      <c r="T258" s="162">
        <v>0.12</v>
      </c>
      <c r="U258" s="161">
        <f>ROUND(E258*T258,2)</f>
        <v>2.16</v>
      </c>
      <c r="V258" s="151"/>
      <c r="W258" s="151"/>
      <c r="X258" s="151"/>
      <c r="Y258" s="151"/>
      <c r="Z258" s="151"/>
      <c r="AA258" s="151"/>
      <c r="AB258" s="151"/>
      <c r="AC258" s="151"/>
      <c r="AD258" s="151"/>
      <c r="AE258" s="151" t="s">
        <v>136</v>
      </c>
      <c r="AF258" s="151"/>
      <c r="AG258" s="151"/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5">
      <c r="A259" s="152"/>
      <c r="B259" s="158"/>
      <c r="C259" s="198" t="s">
        <v>440</v>
      </c>
      <c r="D259" s="163"/>
      <c r="E259" s="170">
        <v>18</v>
      </c>
      <c r="F259" s="175"/>
      <c r="G259" s="175"/>
      <c r="H259" s="175"/>
      <c r="I259" s="175"/>
      <c r="J259" s="175"/>
      <c r="K259" s="175"/>
      <c r="L259" s="175"/>
      <c r="M259" s="175"/>
      <c r="N259" s="161"/>
      <c r="O259" s="161"/>
      <c r="P259" s="161"/>
      <c r="Q259" s="161"/>
      <c r="R259" s="161"/>
      <c r="S259" s="161"/>
      <c r="T259" s="162"/>
      <c r="U259" s="161"/>
      <c r="V259" s="151"/>
      <c r="W259" s="151"/>
      <c r="X259" s="151"/>
      <c r="Y259" s="151"/>
      <c r="Z259" s="151"/>
      <c r="AA259" s="151"/>
      <c r="AB259" s="151"/>
      <c r="AC259" s="151"/>
      <c r="AD259" s="151"/>
      <c r="AE259" s="151" t="s">
        <v>138</v>
      </c>
      <c r="AF259" s="151">
        <v>0</v>
      </c>
      <c r="AG259" s="151"/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5">
      <c r="A260" s="152">
        <v>97</v>
      </c>
      <c r="B260" s="158" t="s">
        <v>441</v>
      </c>
      <c r="C260" s="197" t="s">
        <v>442</v>
      </c>
      <c r="D260" s="160" t="s">
        <v>234</v>
      </c>
      <c r="E260" s="169">
        <v>1.82</v>
      </c>
      <c r="F260" s="174"/>
      <c r="G260" s="175">
        <f>ROUND(E260*F260,2)</f>
        <v>0</v>
      </c>
      <c r="H260" s="175"/>
      <c r="I260" s="175">
        <f>ROUND(E260*H260,2)</f>
        <v>0</v>
      </c>
      <c r="J260" s="175"/>
      <c r="K260" s="175">
        <f>ROUND(E260*J260,2)</f>
        <v>0</v>
      </c>
      <c r="L260" s="175">
        <v>21</v>
      </c>
      <c r="M260" s="175">
        <f>G260*(1+L260/100)</f>
        <v>0</v>
      </c>
      <c r="N260" s="161">
        <v>0</v>
      </c>
      <c r="O260" s="161">
        <f>ROUND(E260*N260,5)</f>
        <v>0</v>
      </c>
      <c r="P260" s="161">
        <v>0</v>
      </c>
      <c r="Q260" s="161">
        <f>ROUND(E260*P260,5)</f>
        <v>0</v>
      </c>
      <c r="R260" s="161"/>
      <c r="S260" s="161"/>
      <c r="T260" s="162">
        <v>1.5980000000000001</v>
      </c>
      <c r="U260" s="161">
        <f>ROUND(E260*T260,2)</f>
        <v>2.91</v>
      </c>
      <c r="V260" s="151"/>
      <c r="W260" s="151"/>
      <c r="X260" s="151"/>
      <c r="Y260" s="151"/>
      <c r="Z260" s="151"/>
      <c r="AA260" s="151"/>
      <c r="AB260" s="151"/>
      <c r="AC260" s="151"/>
      <c r="AD260" s="151"/>
      <c r="AE260" s="151" t="s">
        <v>136</v>
      </c>
      <c r="AF260" s="151"/>
      <c r="AG260" s="151"/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x14ac:dyDescent="0.25">
      <c r="A261" s="153" t="s">
        <v>131</v>
      </c>
      <c r="B261" s="159" t="s">
        <v>96</v>
      </c>
      <c r="C261" s="199" t="s">
        <v>97</v>
      </c>
      <c r="D261" s="164"/>
      <c r="E261" s="171"/>
      <c r="F261" s="176"/>
      <c r="G261" s="176">
        <f>SUMIF(AE262:AE263,"&lt;&gt;NOR",G262:G263)</f>
        <v>0</v>
      </c>
      <c r="H261" s="176"/>
      <c r="I261" s="176">
        <f>SUM(I262:I263)</f>
        <v>0</v>
      </c>
      <c r="J261" s="176"/>
      <c r="K261" s="176">
        <f>SUM(K262:K263)</f>
        <v>0</v>
      </c>
      <c r="L261" s="176"/>
      <c r="M261" s="176">
        <f>SUM(M262:M263)</f>
        <v>0</v>
      </c>
      <c r="N261" s="165"/>
      <c r="O261" s="165">
        <f>SUM(O262:O263)</f>
        <v>1.9089999999999999E-2</v>
      </c>
      <c r="P261" s="165"/>
      <c r="Q261" s="165">
        <f>SUM(Q262:Q263)</f>
        <v>0</v>
      </c>
      <c r="R261" s="165"/>
      <c r="S261" s="165"/>
      <c r="T261" s="166"/>
      <c r="U261" s="165">
        <f>SUM(U262:U263)</f>
        <v>16.850000000000001</v>
      </c>
      <c r="W261" s="151"/>
      <c r="AE261" t="s">
        <v>132</v>
      </c>
    </row>
    <row r="262" spans="1:60" outlineLevel="1" x14ac:dyDescent="0.25">
      <c r="A262" s="152">
        <v>98</v>
      </c>
      <c r="B262" s="158" t="s">
        <v>443</v>
      </c>
      <c r="C262" s="197" t="s">
        <v>444</v>
      </c>
      <c r="D262" s="160" t="s">
        <v>141</v>
      </c>
      <c r="E262" s="169">
        <v>56.15</v>
      </c>
      <c r="F262" s="174"/>
      <c r="G262" s="175">
        <f>ROUND(E262*F262,2)</f>
        <v>0</v>
      </c>
      <c r="H262" s="175"/>
      <c r="I262" s="175">
        <f>ROUND(E262*H262,2)</f>
        <v>0</v>
      </c>
      <c r="J262" s="175"/>
      <c r="K262" s="175">
        <f>ROUND(E262*J262,2)</f>
        <v>0</v>
      </c>
      <c r="L262" s="175">
        <v>21</v>
      </c>
      <c r="M262" s="175">
        <f>G262*(1+L262/100)</f>
        <v>0</v>
      </c>
      <c r="N262" s="161">
        <v>3.4000000000000002E-4</v>
      </c>
      <c r="O262" s="161">
        <f>ROUND(E262*N262,5)</f>
        <v>1.9089999999999999E-2</v>
      </c>
      <c r="P262" s="161">
        <v>0</v>
      </c>
      <c r="Q262" s="161">
        <f>ROUND(E262*P262,5)</f>
        <v>0</v>
      </c>
      <c r="R262" s="161"/>
      <c r="S262" s="161"/>
      <c r="T262" s="162">
        <v>0.3</v>
      </c>
      <c r="U262" s="161">
        <f>ROUND(E262*T262,2)</f>
        <v>16.850000000000001</v>
      </c>
      <c r="V262" s="151"/>
      <c r="W262" s="151"/>
      <c r="X262" s="151"/>
      <c r="Y262" s="151"/>
      <c r="Z262" s="151"/>
      <c r="AA262" s="151"/>
      <c r="AB262" s="151"/>
      <c r="AC262" s="151"/>
      <c r="AD262" s="151"/>
      <c r="AE262" s="151" t="s">
        <v>136</v>
      </c>
      <c r="AF262" s="151"/>
      <c r="AG262" s="151"/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5">
      <c r="A263" s="152"/>
      <c r="B263" s="158"/>
      <c r="C263" s="198" t="s">
        <v>445</v>
      </c>
      <c r="D263" s="163"/>
      <c r="E263" s="170">
        <v>56.15</v>
      </c>
      <c r="F263" s="175"/>
      <c r="G263" s="175"/>
      <c r="H263" s="175"/>
      <c r="I263" s="175"/>
      <c r="J263" s="175"/>
      <c r="K263" s="175"/>
      <c r="L263" s="175"/>
      <c r="M263" s="175"/>
      <c r="N263" s="161"/>
      <c r="O263" s="161"/>
      <c r="P263" s="161"/>
      <c r="Q263" s="161"/>
      <c r="R263" s="161"/>
      <c r="S263" s="161"/>
      <c r="T263" s="162"/>
      <c r="U263" s="161"/>
      <c r="V263" s="151"/>
      <c r="W263" s="151"/>
      <c r="X263" s="151"/>
      <c r="Y263" s="151"/>
      <c r="Z263" s="151"/>
      <c r="AA263" s="151"/>
      <c r="AB263" s="151"/>
      <c r="AC263" s="151"/>
      <c r="AD263" s="151"/>
      <c r="AE263" s="151" t="s">
        <v>138</v>
      </c>
      <c r="AF263" s="151">
        <v>0</v>
      </c>
      <c r="AG263" s="151"/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x14ac:dyDescent="0.25">
      <c r="A264" s="153" t="s">
        <v>131</v>
      </c>
      <c r="B264" s="159" t="s">
        <v>98</v>
      </c>
      <c r="C264" s="199" t="s">
        <v>99</v>
      </c>
      <c r="D264" s="164"/>
      <c r="E264" s="171"/>
      <c r="F264" s="176"/>
      <c r="G264" s="176">
        <f>SUMIF(AE265:AE280,"&lt;&gt;NOR",G265:G280)</f>
        <v>0</v>
      </c>
      <c r="H264" s="176"/>
      <c r="I264" s="176">
        <f>SUM(I265:I280)</f>
        <v>0</v>
      </c>
      <c r="J264" s="176"/>
      <c r="K264" s="176">
        <f>SUM(K265:K280)</f>
        <v>0</v>
      </c>
      <c r="L264" s="176"/>
      <c r="M264" s="176">
        <f>SUM(M265:M280)</f>
        <v>0</v>
      </c>
      <c r="N264" s="165"/>
      <c r="O264" s="165">
        <f>SUM(O265:O280)</f>
        <v>0.15610000000000002</v>
      </c>
      <c r="P264" s="165"/>
      <c r="Q264" s="165">
        <f>SUM(Q265:Q280)</f>
        <v>0</v>
      </c>
      <c r="R264" s="165"/>
      <c r="S264" s="165"/>
      <c r="T264" s="166"/>
      <c r="U264" s="165">
        <f>SUM(U265:U280)</f>
        <v>88.16</v>
      </c>
      <c r="W264" s="151"/>
      <c r="AE264" t="s">
        <v>132</v>
      </c>
    </row>
    <row r="265" spans="1:60" outlineLevel="1" x14ac:dyDescent="0.25">
      <c r="A265" s="152">
        <v>99</v>
      </c>
      <c r="B265" s="158" t="s">
        <v>446</v>
      </c>
      <c r="C265" s="197" t="s">
        <v>447</v>
      </c>
      <c r="D265" s="160" t="s">
        <v>141</v>
      </c>
      <c r="E265" s="169">
        <v>311.08</v>
      </c>
      <c r="F265" s="174"/>
      <c r="G265" s="175">
        <f>ROUND(E265*F265,2)</f>
        <v>0</v>
      </c>
      <c r="H265" s="175"/>
      <c r="I265" s="175">
        <f>ROUND(E265*H265,2)</f>
        <v>0</v>
      </c>
      <c r="J265" s="175"/>
      <c r="K265" s="175">
        <f>ROUND(E265*J265,2)</f>
        <v>0</v>
      </c>
      <c r="L265" s="175">
        <v>21</v>
      </c>
      <c r="M265" s="175">
        <f>G265*(1+L265/100)</f>
        <v>0</v>
      </c>
      <c r="N265" s="161">
        <v>0</v>
      </c>
      <c r="O265" s="161">
        <f>ROUND(E265*N265,5)</f>
        <v>0</v>
      </c>
      <c r="P265" s="161">
        <v>0</v>
      </c>
      <c r="Q265" s="161">
        <f>ROUND(E265*P265,5)</f>
        <v>0</v>
      </c>
      <c r="R265" s="161"/>
      <c r="S265" s="161"/>
      <c r="T265" s="162">
        <v>6.9709999999999994E-2</v>
      </c>
      <c r="U265" s="161">
        <f>ROUND(E265*T265,2)</f>
        <v>21.69</v>
      </c>
      <c r="V265" s="151"/>
      <c r="W265" s="151"/>
      <c r="X265" s="151"/>
      <c r="Y265" s="151"/>
      <c r="Z265" s="151"/>
      <c r="AA265" s="151"/>
      <c r="AB265" s="151"/>
      <c r="AC265" s="151"/>
      <c r="AD265" s="151"/>
      <c r="AE265" s="151" t="s">
        <v>136</v>
      </c>
      <c r="AF265" s="151"/>
      <c r="AG265" s="151"/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5">
      <c r="A266" s="152"/>
      <c r="B266" s="158"/>
      <c r="C266" s="198" t="s">
        <v>157</v>
      </c>
      <c r="D266" s="163"/>
      <c r="E266" s="170">
        <v>475.48</v>
      </c>
      <c r="F266" s="175"/>
      <c r="G266" s="175"/>
      <c r="H266" s="175"/>
      <c r="I266" s="175"/>
      <c r="J266" s="175"/>
      <c r="K266" s="175"/>
      <c r="L266" s="175"/>
      <c r="M266" s="175"/>
      <c r="N266" s="161"/>
      <c r="O266" s="161"/>
      <c r="P266" s="161"/>
      <c r="Q266" s="161"/>
      <c r="R266" s="161"/>
      <c r="S266" s="161"/>
      <c r="T266" s="162"/>
      <c r="U266" s="161"/>
      <c r="V266" s="151"/>
      <c r="W266" s="151"/>
      <c r="X266" s="151"/>
      <c r="Y266" s="151"/>
      <c r="Z266" s="151"/>
      <c r="AA266" s="151"/>
      <c r="AB266" s="151"/>
      <c r="AC266" s="151"/>
      <c r="AD266" s="151"/>
      <c r="AE266" s="151" t="s">
        <v>138</v>
      </c>
      <c r="AF266" s="151">
        <v>0</v>
      </c>
      <c r="AG266" s="151"/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5">
      <c r="A267" s="152"/>
      <c r="B267" s="158"/>
      <c r="C267" s="198" t="s">
        <v>158</v>
      </c>
      <c r="D267" s="163"/>
      <c r="E267" s="170">
        <v>-91.08</v>
      </c>
      <c r="F267" s="175"/>
      <c r="G267" s="175"/>
      <c r="H267" s="175"/>
      <c r="I267" s="175"/>
      <c r="J267" s="175"/>
      <c r="K267" s="175"/>
      <c r="L267" s="175"/>
      <c r="M267" s="175"/>
      <c r="N267" s="161"/>
      <c r="O267" s="161"/>
      <c r="P267" s="161"/>
      <c r="Q267" s="161"/>
      <c r="R267" s="161"/>
      <c r="S267" s="161"/>
      <c r="T267" s="162"/>
      <c r="U267" s="161"/>
      <c r="V267" s="151"/>
      <c r="W267" s="151"/>
      <c r="X267" s="151"/>
      <c r="Y267" s="151"/>
      <c r="Z267" s="151"/>
      <c r="AA267" s="151"/>
      <c r="AB267" s="151"/>
      <c r="AC267" s="151"/>
      <c r="AD267" s="151"/>
      <c r="AE267" s="151" t="s">
        <v>138</v>
      </c>
      <c r="AF267" s="151">
        <v>0</v>
      </c>
      <c r="AG267" s="151"/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5">
      <c r="A268" s="152"/>
      <c r="B268" s="158"/>
      <c r="C268" s="198" t="s">
        <v>159</v>
      </c>
      <c r="D268" s="163"/>
      <c r="E268" s="170">
        <v>-73.319999999999993</v>
      </c>
      <c r="F268" s="175"/>
      <c r="G268" s="175"/>
      <c r="H268" s="175"/>
      <c r="I268" s="175"/>
      <c r="J268" s="175"/>
      <c r="K268" s="175"/>
      <c r="L268" s="175"/>
      <c r="M268" s="175"/>
      <c r="N268" s="161"/>
      <c r="O268" s="161"/>
      <c r="P268" s="161"/>
      <c r="Q268" s="161"/>
      <c r="R268" s="161"/>
      <c r="S268" s="161"/>
      <c r="T268" s="162"/>
      <c r="U268" s="161"/>
      <c r="V268" s="151"/>
      <c r="W268" s="151"/>
      <c r="X268" s="151"/>
      <c r="Y268" s="151"/>
      <c r="Z268" s="151"/>
      <c r="AA268" s="151"/>
      <c r="AB268" s="151"/>
      <c r="AC268" s="151"/>
      <c r="AD268" s="151"/>
      <c r="AE268" s="151" t="s">
        <v>138</v>
      </c>
      <c r="AF268" s="151">
        <v>0</v>
      </c>
      <c r="AG268" s="151"/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ht="20.399999999999999" outlineLevel="1" x14ac:dyDescent="0.25">
      <c r="A269" s="152">
        <v>100</v>
      </c>
      <c r="B269" s="158" t="s">
        <v>448</v>
      </c>
      <c r="C269" s="197" t="s">
        <v>449</v>
      </c>
      <c r="D269" s="160" t="s">
        <v>141</v>
      </c>
      <c r="E269" s="169">
        <v>44.515000000000001</v>
      </c>
      <c r="F269" s="174"/>
      <c r="G269" s="175">
        <f>ROUND(E269*F269,2)</f>
        <v>0</v>
      </c>
      <c r="H269" s="175"/>
      <c r="I269" s="175">
        <f>ROUND(E269*H269,2)</f>
        <v>0</v>
      </c>
      <c r="J269" s="175"/>
      <c r="K269" s="175">
        <f>ROUND(E269*J269,2)</f>
        <v>0</v>
      </c>
      <c r="L269" s="175">
        <v>21</v>
      </c>
      <c r="M269" s="175">
        <f>G269*(1+L269/100)</f>
        <v>0</v>
      </c>
      <c r="N269" s="161">
        <v>2.0000000000000002E-5</v>
      </c>
      <c r="O269" s="161">
        <f>ROUND(E269*N269,5)</f>
        <v>8.8999999999999995E-4</v>
      </c>
      <c r="P269" s="161">
        <v>0</v>
      </c>
      <c r="Q269" s="161">
        <f>ROUND(E269*P269,5)</f>
        <v>0</v>
      </c>
      <c r="R269" s="161"/>
      <c r="S269" s="161"/>
      <c r="T269" s="162">
        <v>2.9000000000000001E-2</v>
      </c>
      <c r="U269" s="161">
        <f>ROUND(E269*T269,2)</f>
        <v>1.29</v>
      </c>
      <c r="V269" s="151"/>
      <c r="W269" s="151"/>
      <c r="X269" s="151"/>
      <c r="Y269" s="151"/>
      <c r="Z269" s="151"/>
      <c r="AA269" s="151"/>
      <c r="AB269" s="151"/>
      <c r="AC269" s="151"/>
      <c r="AD269" s="151"/>
      <c r="AE269" s="151" t="s">
        <v>136</v>
      </c>
      <c r="AF269" s="151"/>
      <c r="AG269" s="151"/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5">
      <c r="A270" s="152"/>
      <c r="B270" s="158"/>
      <c r="C270" s="198" t="s">
        <v>450</v>
      </c>
      <c r="D270" s="163"/>
      <c r="E270" s="170"/>
      <c r="F270" s="175"/>
      <c r="G270" s="175"/>
      <c r="H270" s="175"/>
      <c r="I270" s="175"/>
      <c r="J270" s="175"/>
      <c r="K270" s="175"/>
      <c r="L270" s="175"/>
      <c r="M270" s="175"/>
      <c r="N270" s="161"/>
      <c r="O270" s="161"/>
      <c r="P270" s="161"/>
      <c r="Q270" s="161"/>
      <c r="R270" s="161"/>
      <c r="S270" s="161"/>
      <c r="T270" s="162"/>
      <c r="U270" s="161"/>
      <c r="V270" s="151"/>
      <c r="W270" s="151"/>
      <c r="X270" s="151"/>
      <c r="Y270" s="151"/>
      <c r="Z270" s="151"/>
      <c r="AA270" s="151"/>
      <c r="AB270" s="151"/>
      <c r="AC270" s="151"/>
      <c r="AD270" s="151"/>
      <c r="AE270" s="151" t="s">
        <v>138</v>
      </c>
      <c r="AF270" s="151">
        <v>0</v>
      </c>
      <c r="AG270" s="151"/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5">
      <c r="A271" s="152"/>
      <c r="B271" s="158"/>
      <c r="C271" s="198" t="s">
        <v>451</v>
      </c>
      <c r="D271" s="163"/>
      <c r="E271" s="170">
        <v>35.700000000000003</v>
      </c>
      <c r="F271" s="175"/>
      <c r="G271" s="175"/>
      <c r="H271" s="175"/>
      <c r="I271" s="175"/>
      <c r="J271" s="175"/>
      <c r="K271" s="175"/>
      <c r="L271" s="175"/>
      <c r="M271" s="175"/>
      <c r="N271" s="161"/>
      <c r="O271" s="161"/>
      <c r="P271" s="161"/>
      <c r="Q271" s="161"/>
      <c r="R271" s="161"/>
      <c r="S271" s="161"/>
      <c r="T271" s="162"/>
      <c r="U271" s="161"/>
      <c r="V271" s="151"/>
      <c r="W271" s="151"/>
      <c r="X271" s="151"/>
      <c r="Y271" s="151"/>
      <c r="Z271" s="151"/>
      <c r="AA271" s="151"/>
      <c r="AB271" s="151"/>
      <c r="AC271" s="151"/>
      <c r="AD271" s="151"/>
      <c r="AE271" s="151" t="s">
        <v>138</v>
      </c>
      <c r="AF271" s="151">
        <v>0</v>
      </c>
      <c r="AG271" s="151"/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5">
      <c r="A272" s="152"/>
      <c r="B272" s="158"/>
      <c r="C272" s="198" t="s">
        <v>452</v>
      </c>
      <c r="D272" s="163"/>
      <c r="E272" s="170">
        <v>8.8149999999999995</v>
      </c>
      <c r="F272" s="175"/>
      <c r="G272" s="175"/>
      <c r="H272" s="175"/>
      <c r="I272" s="175"/>
      <c r="J272" s="175"/>
      <c r="K272" s="175"/>
      <c r="L272" s="175"/>
      <c r="M272" s="175"/>
      <c r="N272" s="161"/>
      <c r="O272" s="161"/>
      <c r="P272" s="161"/>
      <c r="Q272" s="161"/>
      <c r="R272" s="161"/>
      <c r="S272" s="161"/>
      <c r="T272" s="162"/>
      <c r="U272" s="161"/>
      <c r="V272" s="151"/>
      <c r="W272" s="151"/>
      <c r="X272" s="151"/>
      <c r="Y272" s="151"/>
      <c r="Z272" s="151"/>
      <c r="AA272" s="151"/>
      <c r="AB272" s="151"/>
      <c r="AC272" s="151"/>
      <c r="AD272" s="151"/>
      <c r="AE272" s="151" t="s">
        <v>138</v>
      </c>
      <c r="AF272" s="151">
        <v>0</v>
      </c>
      <c r="AG272" s="151"/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ht="20.399999999999999" outlineLevel="1" x14ac:dyDescent="0.25">
      <c r="A273" s="152">
        <v>101</v>
      </c>
      <c r="B273" s="158" t="s">
        <v>453</v>
      </c>
      <c r="C273" s="197" t="s">
        <v>454</v>
      </c>
      <c r="D273" s="160" t="s">
        <v>141</v>
      </c>
      <c r="E273" s="169">
        <v>163.22999999999999</v>
      </c>
      <c r="F273" s="174"/>
      <c r="G273" s="175">
        <f>ROUND(E273*F273,2)</f>
        <v>0</v>
      </c>
      <c r="H273" s="175"/>
      <c r="I273" s="175">
        <f>ROUND(E273*H273,2)</f>
        <v>0</v>
      </c>
      <c r="J273" s="175"/>
      <c r="K273" s="175">
        <f>ROUND(E273*J273,2)</f>
        <v>0</v>
      </c>
      <c r="L273" s="175">
        <v>21</v>
      </c>
      <c r="M273" s="175">
        <f>G273*(1+L273/100)</f>
        <v>0</v>
      </c>
      <c r="N273" s="161">
        <v>3.5E-4</v>
      </c>
      <c r="O273" s="161">
        <f>ROUND(E273*N273,5)</f>
        <v>5.713E-2</v>
      </c>
      <c r="P273" s="161">
        <v>0</v>
      </c>
      <c r="Q273" s="161">
        <f>ROUND(E273*P273,5)</f>
        <v>0</v>
      </c>
      <c r="R273" s="161"/>
      <c r="S273" s="161"/>
      <c r="T273" s="162">
        <v>1.35E-2</v>
      </c>
      <c r="U273" s="161">
        <f>ROUND(E273*T273,2)</f>
        <v>2.2000000000000002</v>
      </c>
      <c r="V273" s="151"/>
      <c r="W273" s="151"/>
      <c r="X273" s="151"/>
      <c r="Y273" s="151"/>
      <c r="Z273" s="151"/>
      <c r="AA273" s="151"/>
      <c r="AB273" s="151"/>
      <c r="AC273" s="151"/>
      <c r="AD273" s="151"/>
      <c r="AE273" s="151" t="s">
        <v>136</v>
      </c>
      <c r="AF273" s="151"/>
      <c r="AG273" s="151"/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ht="30.6" outlineLevel="1" x14ac:dyDescent="0.25">
      <c r="A274" s="152"/>
      <c r="B274" s="158"/>
      <c r="C274" s="198" t="s">
        <v>455</v>
      </c>
      <c r="D274" s="163"/>
      <c r="E274" s="170">
        <v>163.22999999999999</v>
      </c>
      <c r="F274" s="175"/>
      <c r="G274" s="175"/>
      <c r="H274" s="175"/>
      <c r="I274" s="175"/>
      <c r="J274" s="175"/>
      <c r="K274" s="175"/>
      <c r="L274" s="175"/>
      <c r="M274" s="175"/>
      <c r="N274" s="161"/>
      <c r="O274" s="161"/>
      <c r="P274" s="161"/>
      <c r="Q274" s="161"/>
      <c r="R274" s="161"/>
      <c r="S274" s="161"/>
      <c r="T274" s="162"/>
      <c r="U274" s="161"/>
      <c r="V274" s="151"/>
      <c r="W274" s="151"/>
      <c r="X274" s="151"/>
      <c r="Y274" s="151"/>
      <c r="Z274" s="151"/>
      <c r="AA274" s="151"/>
      <c r="AB274" s="151"/>
      <c r="AC274" s="151"/>
      <c r="AD274" s="151"/>
      <c r="AE274" s="151" t="s">
        <v>138</v>
      </c>
      <c r="AF274" s="151">
        <v>0</v>
      </c>
      <c r="AG274" s="151"/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5">
      <c r="A275" s="152">
        <v>102</v>
      </c>
      <c r="B275" s="158" t="s">
        <v>456</v>
      </c>
      <c r="C275" s="197" t="s">
        <v>457</v>
      </c>
      <c r="D275" s="160" t="s">
        <v>141</v>
      </c>
      <c r="E275" s="169">
        <v>452.23</v>
      </c>
      <c r="F275" s="174"/>
      <c r="G275" s="175">
        <f>ROUND(E275*F275,2)</f>
        <v>0</v>
      </c>
      <c r="H275" s="175"/>
      <c r="I275" s="175">
        <f>ROUND(E275*H275,2)</f>
        <v>0</v>
      </c>
      <c r="J275" s="175"/>
      <c r="K275" s="175">
        <f>ROUND(E275*J275,2)</f>
        <v>0</v>
      </c>
      <c r="L275" s="175">
        <v>21</v>
      </c>
      <c r="M275" s="175">
        <f>G275*(1+L275/100)</f>
        <v>0</v>
      </c>
      <c r="N275" s="161">
        <v>6.9999999999999994E-5</v>
      </c>
      <c r="O275" s="161">
        <f>ROUND(E275*N275,5)</f>
        <v>3.1660000000000001E-2</v>
      </c>
      <c r="P275" s="161">
        <v>0</v>
      </c>
      <c r="Q275" s="161">
        <f>ROUND(E275*P275,5)</f>
        <v>0</v>
      </c>
      <c r="R275" s="161"/>
      <c r="S275" s="161"/>
      <c r="T275" s="162">
        <v>3.2480000000000002E-2</v>
      </c>
      <c r="U275" s="161">
        <f>ROUND(E275*T275,2)</f>
        <v>14.69</v>
      </c>
      <c r="V275" s="151"/>
      <c r="W275" s="151"/>
      <c r="X275" s="151"/>
      <c r="Y275" s="151"/>
      <c r="Z275" s="151"/>
      <c r="AA275" s="151"/>
      <c r="AB275" s="151"/>
      <c r="AC275" s="151"/>
      <c r="AD275" s="151"/>
      <c r="AE275" s="151" t="s">
        <v>136</v>
      </c>
      <c r="AF275" s="151"/>
      <c r="AG275" s="151"/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5">
      <c r="A276" s="152"/>
      <c r="B276" s="158"/>
      <c r="C276" s="198" t="s">
        <v>458</v>
      </c>
      <c r="D276" s="163"/>
      <c r="E276" s="170">
        <v>452.23</v>
      </c>
      <c r="F276" s="175"/>
      <c r="G276" s="175"/>
      <c r="H276" s="175"/>
      <c r="I276" s="175"/>
      <c r="J276" s="175"/>
      <c r="K276" s="175"/>
      <c r="L276" s="175"/>
      <c r="M276" s="175"/>
      <c r="N276" s="161"/>
      <c r="O276" s="161"/>
      <c r="P276" s="161"/>
      <c r="Q276" s="161"/>
      <c r="R276" s="161"/>
      <c r="S276" s="161"/>
      <c r="T276" s="162"/>
      <c r="U276" s="161"/>
      <c r="V276" s="151"/>
      <c r="W276" s="151"/>
      <c r="X276" s="151"/>
      <c r="Y276" s="151"/>
      <c r="Z276" s="151"/>
      <c r="AA276" s="151"/>
      <c r="AB276" s="151"/>
      <c r="AC276" s="151"/>
      <c r="AD276" s="151"/>
      <c r="AE276" s="151" t="s">
        <v>138</v>
      </c>
      <c r="AF276" s="151">
        <v>0</v>
      </c>
      <c r="AG276" s="151"/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5">
      <c r="A277" s="152">
        <v>103</v>
      </c>
      <c r="B277" s="158" t="s">
        <v>459</v>
      </c>
      <c r="C277" s="197" t="s">
        <v>460</v>
      </c>
      <c r="D277" s="160" t="s">
        <v>141</v>
      </c>
      <c r="E277" s="169">
        <v>141.15</v>
      </c>
      <c r="F277" s="174"/>
      <c r="G277" s="175">
        <f>ROUND(E277*F277,2)</f>
        <v>0</v>
      </c>
      <c r="H277" s="175"/>
      <c r="I277" s="175">
        <f>ROUND(E277*H277,2)</f>
        <v>0</v>
      </c>
      <c r="J277" s="175"/>
      <c r="K277" s="175">
        <f>ROUND(E277*J277,2)</f>
        <v>0</v>
      </c>
      <c r="L277" s="175">
        <v>21</v>
      </c>
      <c r="M277" s="175">
        <f>G277*(1+L277/100)</f>
        <v>0</v>
      </c>
      <c r="N277" s="161">
        <v>1.3999999999999999E-4</v>
      </c>
      <c r="O277" s="161">
        <f>ROUND(E277*N277,5)</f>
        <v>1.976E-2</v>
      </c>
      <c r="P277" s="161">
        <v>0</v>
      </c>
      <c r="Q277" s="161">
        <f>ROUND(E277*P277,5)</f>
        <v>0</v>
      </c>
      <c r="R277" s="161"/>
      <c r="S277" s="161"/>
      <c r="T277" s="162">
        <v>0.10191</v>
      </c>
      <c r="U277" s="161">
        <f>ROUND(E277*T277,2)</f>
        <v>14.38</v>
      </c>
      <c r="V277" s="151"/>
      <c r="W277" s="151"/>
      <c r="X277" s="151"/>
      <c r="Y277" s="151"/>
      <c r="Z277" s="151"/>
      <c r="AA277" s="151"/>
      <c r="AB277" s="151"/>
      <c r="AC277" s="151"/>
      <c r="AD277" s="151"/>
      <c r="AE277" s="151" t="s">
        <v>136</v>
      </c>
      <c r="AF277" s="151"/>
      <c r="AG277" s="151"/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5">
      <c r="A278" s="152"/>
      <c r="B278" s="158"/>
      <c r="C278" s="198" t="s">
        <v>461</v>
      </c>
      <c r="D278" s="163"/>
      <c r="E278" s="170">
        <v>141.15</v>
      </c>
      <c r="F278" s="175"/>
      <c r="G278" s="175"/>
      <c r="H278" s="175"/>
      <c r="I278" s="175"/>
      <c r="J278" s="175"/>
      <c r="K278" s="175"/>
      <c r="L278" s="175"/>
      <c r="M278" s="175"/>
      <c r="N278" s="161"/>
      <c r="O278" s="161"/>
      <c r="P278" s="161"/>
      <c r="Q278" s="161"/>
      <c r="R278" s="161"/>
      <c r="S278" s="161"/>
      <c r="T278" s="162"/>
      <c r="U278" s="161"/>
      <c r="V278" s="151"/>
      <c r="W278" s="151"/>
      <c r="X278" s="151"/>
      <c r="Y278" s="151"/>
      <c r="Z278" s="151"/>
      <c r="AA278" s="151"/>
      <c r="AB278" s="151"/>
      <c r="AC278" s="151"/>
      <c r="AD278" s="151"/>
      <c r="AE278" s="151" t="s">
        <v>138</v>
      </c>
      <c r="AF278" s="151">
        <v>0</v>
      </c>
      <c r="AG278" s="151"/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5">
      <c r="A279" s="152">
        <v>104</v>
      </c>
      <c r="B279" s="158" t="s">
        <v>462</v>
      </c>
      <c r="C279" s="197" t="s">
        <v>463</v>
      </c>
      <c r="D279" s="160" t="s">
        <v>141</v>
      </c>
      <c r="E279" s="169">
        <v>311.08</v>
      </c>
      <c r="F279" s="174"/>
      <c r="G279" s="175">
        <f>ROUND(E279*F279,2)</f>
        <v>0</v>
      </c>
      <c r="H279" s="175"/>
      <c r="I279" s="175">
        <f>ROUND(E279*H279,2)</f>
        <v>0</v>
      </c>
      <c r="J279" s="175"/>
      <c r="K279" s="175">
        <f>ROUND(E279*J279,2)</f>
        <v>0</v>
      </c>
      <c r="L279" s="175">
        <v>21</v>
      </c>
      <c r="M279" s="175">
        <f>G279*(1+L279/100)</f>
        <v>0</v>
      </c>
      <c r="N279" s="161">
        <v>1.4999999999999999E-4</v>
      </c>
      <c r="O279" s="161">
        <f>ROUND(E279*N279,5)</f>
        <v>4.666E-2</v>
      </c>
      <c r="P279" s="161">
        <v>0</v>
      </c>
      <c r="Q279" s="161">
        <f>ROUND(E279*P279,5)</f>
        <v>0</v>
      </c>
      <c r="R279" s="161"/>
      <c r="S279" s="161"/>
      <c r="T279" s="162">
        <v>0.10902000000000001</v>
      </c>
      <c r="U279" s="161">
        <f>ROUND(E279*T279,2)</f>
        <v>33.909999999999997</v>
      </c>
      <c r="V279" s="151"/>
      <c r="W279" s="151"/>
      <c r="X279" s="151"/>
      <c r="Y279" s="151"/>
      <c r="Z279" s="151"/>
      <c r="AA279" s="151"/>
      <c r="AB279" s="151"/>
      <c r="AC279" s="151"/>
      <c r="AD279" s="151"/>
      <c r="AE279" s="151" t="s">
        <v>136</v>
      </c>
      <c r="AF279" s="151"/>
      <c r="AG279" s="151"/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5">
      <c r="A280" s="152"/>
      <c r="B280" s="158"/>
      <c r="C280" s="198" t="s">
        <v>464</v>
      </c>
      <c r="D280" s="163"/>
      <c r="E280" s="170">
        <v>311.08</v>
      </c>
      <c r="F280" s="175"/>
      <c r="G280" s="175"/>
      <c r="H280" s="175"/>
      <c r="I280" s="175"/>
      <c r="J280" s="175"/>
      <c r="K280" s="175"/>
      <c r="L280" s="175"/>
      <c r="M280" s="175"/>
      <c r="N280" s="161"/>
      <c r="O280" s="161"/>
      <c r="P280" s="161"/>
      <c r="Q280" s="161"/>
      <c r="R280" s="161"/>
      <c r="S280" s="161"/>
      <c r="T280" s="162"/>
      <c r="U280" s="161"/>
      <c r="V280" s="151"/>
      <c r="W280" s="151"/>
      <c r="X280" s="151"/>
      <c r="Y280" s="151"/>
      <c r="Z280" s="151"/>
      <c r="AA280" s="151"/>
      <c r="AB280" s="151"/>
      <c r="AC280" s="151"/>
      <c r="AD280" s="151"/>
      <c r="AE280" s="151" t="s">
        <v>138</v>
      </c>
      <c r="AF280" s="151">
        <v>0</v>
      </c>
      <c r="AG280" s="151"/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x14ac:dyDescent="0.25">
      <c r="A281" s="153" t="s">
        <v>131</v>
      </c>
      <c r="B281" s="159" t="s">
        <v>100</v>
      </c>
      <c r="C281" s="199" t="s">
        <v>101</v>
      </c>
      <c r="D281" s="164"/>
      <c r="E281" s="171"/>
      <c r="F281" s="176"/>
      <c r="G281" s="176">
        <f>SUMIF(AE282:AE282,"&lt;&gt;NOR",G282:G282)</f>
        <v>0</v>
      </c>
      <c r="H281" s="176"/>
      <c r="I281" s="176">
        <f>SUM(I282:I282)</f>
        <v>0</v>
      </c>
      <c r="J281" s="176"/>
      <c r="K281" s="176">
        <f>SUM(K282:K282)</f>
        <v>0</v>
      </c>
      <c r="L281" s="176"/>
      <c r="M281" s="176">
        <f>SUM(M282:M282)</f>
        <v>0</v>
      </c>
      <c r="N281" s="165"/>
      <c r="O281" s="165">
        <f>SUM(O282:O282)</f>
        <v>0</v>
      </c>
      <c r="P281" s="165"/>
      <c r="Q281" s="165">
        <f>SUM(Q282:Q282)</f>
        <v>0</v>
      </c>
      <c r="R281" s="165"/>
      <c r="S281" s="165"/>
      <c r="T281" s="166"/>
      <c r="U281" s="165">
        <f>SUM(U282:U282)</f>
        <v>0</v>
      </c>
      <c r="W281" s="151"/>
      <c r="AE281" t="s">
        <v>132</v>
      </c>
    </row>
    <row r="282" spans="1:60" outlineLevel="1" x14ac:dyDescent="0.25">
      <c r="A282" s="152">
        <v>105</v>
      </c>
      <c r="B282" s="158" t="s">
        <v>465</v>
      </c>
      <c r="C282" s="197" t="s">
        <v>466</v>
      </c>
      <c r="D282" s="160" t="s">
        <v>467</v>
      </c>
      <c r="E282" s="169">
        <v>1</v>
      </c>
      <c r="F282" s="174"/>
      <c r="G282" s="175">
        <f>ROUND(E282*F282,2)</f>
        <v>0</v>
      </c>
      <c r="H282" s="175"/>
      <c r="I282" s="175">
        <f>ROUND(E282*H282,2)</f>
        <v>0</v>
      </c>
      <c r="J282" s="175"/>
      <c r="K282" s="175">
        <f>ROUND(E282*J282,2)</f>
        <v>0</v>
      </c>
      <c r="L282" s="175">
        <v>21</v>
      </c>
      <c r="M282" s="175">
        <f>G282*(1+L282/100)</f>
        <v>0</v>
      </c>
      <c r="N282" s="161">
        <v>0</v>
      </c>
      <c r="O282" s="161">
        <f>ROUND(E282*N282,5)</f>
        <v>0</v>
      </c>
      <c r="P282" s="161">
        <v>0</v>
      </c>
      <c r="Q282" s="161">
        <f>ROUND(E282*P282,5)</f>
        <v>0</v>
      </c>
      <c r="R282" s="161"/>
      <c r="S282" s="161"/>
      <c r="T282" s="162">
        <v>0</v>
      </c>
      <c r="U282" s="161">
        <f>ROUND(E282*T282,2)</f>
        <v>0</v>
      </c>
      <c r="V282" s="151"/>
      <c r="W282" s="151"/>
      <c r="X282" s="151"/>
      <c r="Y282" s="151"/>
      <c r="Z282" s="151"/>
      <c r="AA282" s="151"/>
      <c r="AB282" s="151"/>
      <c r="AC282" s="151"/>
      <c r="AD282" s="151"/>
      <c r="AE282" s="151" t="s">
        <v>136</v>
      </c>
      <c r="AF282" s="151"/>
      <c r="AG282" s="151"/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x14ac:dyDescent="0.25">
      <c r="A283" s="153" t="s">
        <v>131</v>
      </c>
      <c r="B283" s="159" t="s">
        <v>102</v>
      </c>
      <c r="C283" s="199" t="s">
        <v>103</v>
      </c>
      <c r="D283" s="164"/>
      <c r="E283" s="171"/>
      <c r="F283" s="176"/>
      <c r="G283" s="176">
        <f>SUMIF(AE284:AE291,"&lt;&gt;NOR",G284:G291)</f>
        <v>0</v>
      </c>
      <c r="H283" s="176"/>
      <c r="I283" s="176">
        <f>SUM(I284:I291)</f>
        <v>0</v>
      </c>
      <c r="J283" s="176"/>
      <c r="K283" s="176">
        <f>SUM(K284:K291)</f>
        <v>0</v>
      </c>
      <c r="L283" s="176"/>
      <c r="M283" s="176">
        <f>SUM(M284:M291)</f>
        <v>0</v>
      </c>
      <c r="N283" s="165"/>
      <c r="O283" s="165">
        <f>SUM(O284:O291)</f>
        <v>0</v>
      </c>
      <c r="P283" s="165"/>
      <c r="Q283" s="165">
        <f>SUM(Q284:Q291)</f>
        <v>0</v>
      </c>
      <c r="R283" s="165"/>
      <c r="S283" s="165"/>
      <c r="T283" s="166"/>
      <c r="U283" s="165">
        <f>SUM(U284:U291)</f>
        <v>90.470000000000013</v>
      </c>
      <c r="W283" s="151"/>
      <c r="AE283" t="s">
        <v>132</v>
      </c>
    </row>
    <row r="284" spans="1:60" outlineLevel="1" x14ac:dyDescent="0.25">
      <c r="A284" s="152">
        <v>106</v>
      </c>
      <c r="B284" s="158" t="s">
        <v>468</v>
      </c>
      <c r="C284" s="197" t="s">
        <v>469</v>
      </c>
      <c r="D284" s="160" t="s">
        <v>234</v>
      </c>
      <c r="E284" s="169">
        <v>39.82</v>
      </c>
      <c r="F284" s="174"/>
      <c r="G284" s="175">
        <f>ROUND(E284*F284,2)</f>
        <v>0</v>
      </c>
      <c r="H284" s="175"/>
      <c r="I284" s="175">
        <f>ROUND(E284*H284,2)</f>
        <v>0</v>
      </c>
      <c r="J284" s="175"/>
      <c r="K284" s="175">
        <f>ROUND(E284*J284,2)</f>
        <v>0</v>
      </c>
      <c r="L284" s="175">
        <v>21</v>
      </c>
      <c r="M284" s="175">
        <f>G284*(1+L284/100)</f>
        <v>0</v>
      </c>
      <c r="N284" s="161">
        <v>0</v>
      </c>
      <c r="O284" s="161">
        <f>ROUND(E284*N284,5)</f>
        <v>0</v>
      </c>
      <c r="P284" s="161">
        <v>0</v>
      </c>
      <c r="Q284" s="161">
        <f>ROUND(E284*P284,5)</f>
        <v>0</v>
      </c>
      <c r="R284" s="161"/>
      <c r="S284" s="161"/>
      <c r="T284" s="162">
        <v>0.94199999999999995</v>
      </c>
      <c r="U284" s="161">
        <f>ROUND(E284*T284,2)</f>
        <v>37.51</v>
      </c>
      <c r="V284" s="151"/>
      <c r="W284" s="151"/>
      <c r="X284" s="151"/>
      <c r="Y284" s="151"/>
      <c r="Z284" s="151"/>
      <c r="AA284" s="151"/>
      <c r="AB284" s="151"/>
      <c r="AC284" s="151"/>
      <c r="AD284" s="151"/>
      <c r="AE284" s="151" t="s">
        <v>136</v>
      </c>
      <c r="AF284" s="151"/>
      <c r="AG284" s="151"/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5">
      <c r="A285" s="152"/>
      <c r="B285" s="158"/>
      <c r="C285" s="198" t="s">
        <v>470</v>
      </c>
      <c r="D285" s="163"/>
      <c r="E285" s="170">
        <v>39.82</v>
      </c>
      <c r="F285" s="175"/>
      <c r="G285" s="175"/>
      <c r="H285" s="175"/>
      <c r="I285" s="175"/>
      <c r="J285" s="175"/>
      <c r="K285" s="175"/>
      <c r="L285" s="175"/>
      <c r="M285" s="175"/>
      <c r="N285" s="161"/>
      <c r="O285" s="161"/>
      <c r="P285" s="161"/>
      <c r="Q285" s="161"/>
      <c r="R285" s="161"/>
      <c r="S285" s="161"/>
      <c r="T285" s="162"/>
      <c r="U285" s="161"/>
      <c r="V285" s="151"/>
      <c r="W285" s="151"/>
      <c r="X285" s="151"/>
      <c r="Y285" s="151"/>
      <c r="Z285" s="151"/>
      <c r="AA285" s="151"/>
      <c r="AB285" s="151"/>
      <c r="AC285" s="151"/>
      <c r="AD285" s="151"/>
      <c r="AE285" s="151" t="s">
        <v>138</v>
      </c>
      <c r="AF285" s="151">
        <v>0</v>
      </c>
      <c r="AG285" s="151"/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5">
      <c r="A286" s="152">
        <v>107</v>
      </c>
      <c r="B286" s="158" t="s">
        <v>471</v>
      </c>
      <c r="C286" s="197" t="s">
        <v>472</v>
      </c>
      <c r="D286" s="160" t="s">
        <v>234</v>
      </c>
      <c r="E286" s="169">
        <v>318.56</v>
      </c>
      <c r="F286" s="174"/>
      <c r="G286" s="175">
        <f>ROUND(E286*F286,2)</f>
        <v>0</v>
      </c>
      <c r="H286" s="175"/>
      <c r="I286" s="175">
        <f>ROUND(E286*H286,2)</f>
        <v>0</v>
      </c>
      <c r="J286" s="175"/>
      <c r="K286" s="175">
        <f>ROUND(E286*J286,2)</f>
        <v>0</v>
      </c>
      <c r="L286" s="175">
        <v>21</v>
      </c>
      <c r="M286" s="175">
        <f>G286*(1+L286/100)</f>
        <v>0</v>
      </c>
      <c r="N286" s="161">
        <v>0</v>
      </c>
      <c r="O286" s="161">
        <f>ROUND(E286*N286,5)</f>
        <v>0</v>
      </c>
      <c r="P286" s="161">
        <v>0</v>
      </c>
      <c r="Q286" s="161">
        <f>ROUND(E286*P286,5)</f>
        <v>0</v>
      </c>
      <c r="R286" s="161"/>
      <c r="S286" s="161"/>
      <c r="T286" s="162">
        <v>0.105</v>
      </c>
      <c r="U286" s="161">
        <f>ROUND(E286*T286,2)</f>
        <v>33.450000000000003</v>
      </c>
      <c r="V286" s="151"/>
      <c r="W286" s="151"/>
      <c r="X286" s="151"/>
      <c r="Y286" s="151"/>
      <c r="Z286" s="151"/>
      <c r="AA286" s="151"/>
      <c r="AB286" s="151"/>
      <c r="AC286" s="151"/>
      <c r="AD286" s="151"/>
      <c r="AE286" s="151" t="s">
        <v>136</v>
      </c>
      <c r="AF286" s="151"/>
      <c r="AG286" s="151"/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5">
      <c r="A287" s="152"/>
      <c r="B287" s="158"/>
      <c r="C287" s="198" t="s">
        <v>473</v>
      </c>
      <c r="D287" s="163"/>
      <c r="E287" s="170">
        <v>318.56</v>
      </c>
      <c r="F287" s="175"/>
      <c r="G287" s="175"/>
      <c r="H287" s="175"/>
      <c r="I287" s="175"/>
      <c r="J287" s="175"/>
      <c r="K287" s="175"/>
      <c r="L287" s="175"/>
      <c r="M287" s="175"/>
      <c r="N287" s="161"/>
      <c r="O287" s="161"/>
      <c r="P287" s="161"/>
      <c r="Q287" s="161"/>
      <c r="R287" s="161"/>
      <c r="S287" s="161"/>
      <c r="T287" s="162"/>
      <c r="U287" s="161"/>
      <c r="V287" s="151"/>
      <c r="W287" s="151"/>
      <c r="X287" s="151"/>
      <c r="Y287" s="151"/>
      <c r="Z287" s="151"/>
      <c r="AA287" s="151"/>
      <c r="AB287" s="151"/>
      <c r="AC287" s="151"/>
      <c r="AD287" s="151"/>
      <c r="AE287" s="151" t="s">
        <v>138</v>
      </c>
      <c r="AF287" s="151">
        <v>0</v>
      </c>
      <c r="AG287" s="151"/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5">
      <c r="A288" s="152">
        <v>108</v>
      </c>
      <c r="B288" s="158" t="s">
        <v>474</v>
      </c>
      <c r="C288" s="197" t="s">
        <v>475</v>
      </c>
      <c r="D288" s="160" t="s">
        <v>234</v>
      </c>
      <c r="E288" s="169">
        <v>39.82</v>
      </c>
      <c r="F288" s="174"/>
      <c r="G288" s="175">
        <f>ROUND(E288*F288,2)</f>
        <v>0</v>
      </c>
      <c r="H288" s="175"/>
      <c r="I288" s="175">
        <f>ROUND(E288*H288,2)</f>
        <v>0</v>
      </c>
      <c r="J288" s="175"/>
      <c r="K288" s="175">
        <f>ROUND(E288*J288,2)</f>
        <v>0</v>
      </c>
      <c r="L288" s="175">
        <v>21</v>
      </c>
      <c r="M288" s="175">
        <f>G288*(1+L288/100)</f>
        <v>0</v>
      </c>
      <c r="N288" s="161">
        <v>0</v>
      </c>
      <c r="O288" s="161">
        <f>ROUND(E288*N288,5)</f>
        <v>0</v>
      </c>
      <c r="P288" s="161">
        <v>0</v>
      </c>
      <c r="Q288" s="161">
        <f>ROUND(E288*P288,5)</f>
        <v>0</v>
      </c>
      <c r="R288" s="161"/>
      <c r="S288" s="161"/>
      <c r="T288" s="162">
        <v>0.49</v>
      </c>
      <c r="U288" s="161">
        <f>ROUND(E288*T288,2)</f>
        <v>19.510000000000002</v>
      </c>
      <c r="V288" s="151"/>
      <c r="W288" s="151"/>
      <c r="X288" s="151"/>
      <c r="Y288" s="151"/>
      <c r="Z288" s="151"/>
      <c r="AA288" s="151"/>
      <c r="AB288" s="151"/>
      <c r="AC288" s="151"/>
      <c r="AD288" s="151"/>
      <c r="AE288" s="151" t="s">
        <v>136</v>
      </c>
      <c r="AF288" s="151"/>
      <c r="AG288" s="151"/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5">
      <c r="A289" s="152">
        <v>109</v>
      </c>
      <c r="B289" s="158" t="s">
        <v>476</v>
      </c>
      <c r="C289" s="197" t="s">
        <v>477</v>
      </c>
      <c r="D289" s="160" t="s">
        <v>234</v>
      </c>
      <c r="E289" s="169">
        <v>557.48</v>
      </c>
      <c r="F289" s="174"/>
      <c r="G289" s="175">
        <f>ROUND(E289*F289,2)</f>
        <v>0</v>
      </c>
      <c r="H289" s="175"/>
      <c r="I289" s="175">
        <f>ROUND(E289*H289,2)</f>
        <v>0</v>
      </c>
      <c r="J289" s="175"/>
      <c r="K289" s="175">
        <f>ROUND(E289*J289,2)</f>
        <v>0</v>
      </c>
      <c r="L289" s="175">
        <v>21</v>
      </c>
      <c r="M289" s="175">
        <f>G289*(1+L289/100)</f>
        <v>0</v>
      </c>
      <c r="N289" s="161">
        <v>0</v>
      </c>
      <c r="O289" s="161">
        <f>ROUND(E289*N289,5)</f>
        <v>0</v>
      </c>
      <c r="P289" s="161">
        <v>0</v>
      </c>
      <c r="Q289" s="161">
        <f>ROUND(E289*P289,5)</f>
        <v>0</v>
      </c>
      <c r="R289" s="161"/>
      <c r="S289" s="161"/>
      <c r="T289" s="162">
        <v>0</v>
      </c>
      <c r="U289" s="161">
        <f>ROUND(E289*T289,2)</f>
        <v>0</v>
      </c>
      <c r="V289" s="151"/>
      <c r="W289" s="151"/>
      <c r="X289" s="151"/>
      <c r="Y289" s="151"/>
      <c r="Z289" s="151"/>
      <c r="AA289" s="151"/>
      <c r="AB289" s="151"/>
      <c r="AC289" s="151"/>
      <c r="AD289" s="151"/>
      <c r="AE289" s="151" t="s">
        <v>136</v>
      </c>
      <c r="AF289" s="151"/>
      <c r="AG289" s="151"/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5">
      <c r="A290" s="152"/>
      <c r="B290" s="158"/>
      <c r="C290" s="198" t="s">
        <v>478</v>
      </c>
      <c r="D290" s="163"/>
      <c r="E290" s="170">
        <v>557.48</v>
      </c>
      <c r="F290" s="175"/>
      <c r="G290" s="175"/>
      <c r="H290" s="175"/>
      <c r="I290" s="175"/>
      <c r="J290" s="175"/>
      <c r="K290" s="175"/>
      <c r="L290" s="175"/>
      <c r="M290" s="175"/>
      <c r="N290" s="161"/>
      <c r="O290" s="161"/>
      <c r="P290" s="161"/>
      <c r="Q290" s="161"/>
      <c r="R290" s="161"/>
      <c r="S290" s="161"/>
      <c r="T290" s="162"/>
      <c r="U290" s="161"/>
      <c r="V290" s="151"/>
      <c r="W290" s="151"/>
      <c r="X290" s="151"/>
      <c r="Y290" s="151"/>
      <c r="Z290" s="151"/>
      <c r="AA290" s="151"/>
      <c r="AB290" s="151"/>
      <c r="AC290" s="151"/>
      <c r="AD290" s="151"/>
      <c r="AE290" s="151" t="s">
        <v>138</v>
      </c>
      <c r="AF290" s="151">
        <v>0</v>
      </c>
      <c r="AG290" s="151"/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5">
      <c r="A291" s="152">
        <v>110</v>
      </c>
      <c r="B291" s="158" t="s">
        <v>479</v>
      </c>
      <c r="C291" s="197" t="s">
        <v>480</v>
      </c>
      <c r="D291" s="160" t="s">
        <v>234</v>
      </c>
      <c r="E291" s="169">
        <v>39.82</v>
      </c>
      <c r="F291" s="174"/>
      <c r="G291" s="175">
        <f>ROUND(E291*F291,2)</f>
        <v>0</v>
      </c>
      <c r="H291" s="175"/>
      <c r="I291" s="175">
        <f>ROUND(E291*H291,2)</f>
        <v>0</v>
      </c>
      <c r="J291" s="175"/>
      <c r="K291" s="175">
        <f>ROUND(E291*J291,2)</f>
        <v>0</v>
      </c>
      <c r="L291" s="175">
        <v>21</v>
      </c>
      <c r="M291" s="175">
        <f>G291*(1+L291/100)</f>
        <v>0</v>
      </c>
      <c r="N291" s="161">
        <v>0</v>
      </c>
      <c r="O291" s="161">
        <f>ROUND(E291*N291,5)</f>
        <v>0</v>
      </c>
      <c r="P291" s="161">
        <v>0</v>
      </c>
      <c r="Q291" s="161">
        <f>ROUND(E291*P291,5)</f>
        <v>0</v>
      </c>
      <c r="R291" s="161"/>
      <c r="S291" s="161"/>
      <c r="T291" s="162">
        <v>0</v>
      </c>
      <c r="U291" s="161">
        <f>ROUND(E291*T291,2)</f>
        <v>0</v>
      </c>
      <c r="V291" s="151"/>
      <c r="W291" s="151"/>
      <c r="X291" s="151"/>
      <c r="Y291" s="151"/>
      <c r="Z291" s="151"/>
      <c r="AA291" s="151"/>
      <c r="AB291" s="151"/>
      <c r="AC291" s="151"/>
      <c r="AD291" s="151"/>
      <c r="AE291" s="151" t="s">
        <v>136</v>
      </c>
      <c r="AF291" s="151"/>
      <c r="AG291" s="151"/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x14ac:dyDescent="0.25">
      <c r="A292" s="153" t="s">
        <v>131</v>
      </c>
      <c r="B292" s="159" t="s">
        <v>104</v>
      </c>
      <c r="C292" s="199" t="s">
        <v>27</v>
      </c>
      <c r="D292" s="164"/>
      <c r="E292" s="171"/>
      <c r="F292" s="176"/>
      <c r="G292" s="176">
        <f>SUMIF(AE293:AE293,"&lt;&gt;NOR",G293:G293)</f>
        <v>0</v>
      </c>
      <c r="H292" s="176"/>
      <c r="I292" s="176">
        <f>SUM(I293:I293)</f>
        <v>0</v>
      </c>
      <c r="J292" s="176"/>
      <c r="K292" s="176">
        <f>SUM(K293:K293)</f>
        <v>0</v>
      </c>
      <c r="L292" s="176"/>
      <c r="M292" s="176">
        <f>SUM(M293:M293)</f>
        <v>0</v>
      </c>
      <c r="N292" s="165"/>
      <c r="O292" s="165">
        <f>SUM(O293:O293)</f>
        <v>0</v>
      </c>
      <c r="P292" s="165"/>
      <c r="Q292" s="165">
        <f>SUM(Q293:Q293)</f>
        <v>0</v>
      </c>
      <c r="R292" s="165"/>
      <c r="S292" s="165"/>
      <c r="T292" s="166"/>
      <c r="U292" s="165">
        <f>SUM(U293:U293)</f>
        <v>0</v>
      </c>
      <c r="W292" s="151"/>
      <c r="AE292" t="s">
        <v>132</v>
      </c>
    </row>
    <row r="293" spans="1:60" ht="20.399999999999999" outlineLevel="1" x14ac:dyDescent="0.25">
      <c r="A293" s="152">
        <v>111</v>
      </c>
      <c r="B293" s="158" t="s">
        <v>481</v>
      </c>
      <c r="C293" s="197" t="s">
        <v>482</v>
      </c>
      <c r="D293" s="160" t="s">
        <v>467</v>
      </c>
      <c r="E293" s="169">
        <v>1</v>
      </c>
      <c r="F293" s="174"/>
      <c r="G293" s="175">
        <f>ROUND(E293*F293,2)</f>
        <v>0</v>
      </c>
      <c r="H293" s="175"/>
      <c r="I293" s="175">
        <f>ROUND(E293*H293,2)</f>
        <v>0</v>
      </c>
      <c r="J293" s="175"/>
      <c r="K293" s="175">
        <f>ROUND(E293*J293,2)</f>
        <v>0</v>
      </c>
      <c r="L293" s="175">
        <v>21</v>
      </c>
      <c r="M293" s="175">
        <f>G293*(1+L293/100)</f>
        <v>0</v>
      </c>
      <c r="N293" s="161">
        <v>0</v>
      </c>
      <c r="O293" s="161">
        <f>ROUND(E293*N293,5)</f>
        <v>0</v>
      </c>
      <c r="P293" s="161">
        <v>0</v>
      </c>
      <c r="Q293" s="161">
        <f>ROUND(E293*P293,5)</f>
        <v>0</v>
      </c>
      <c r="R293" s="161"/>
      <c r="S293" s="161"/>
      <c r="T293" s="162">
        <v>0</v>
      </c>
      <c r="U293" s="161">
        <f>ROUND(E293*T293,2)</f>
        <v>0</v>
      </c>
      <c r="V293" s="151"/>
      <c r="W293" s="151"/>
      <c r="X293" s="151"/>
      <c r="Y293" s="151"/>
      <c r="Z293" s="151"/>
      <c r="AA293" s="151"/>
      <c r="AB293" s="151"/>
      <c r="AC293" s="151"/>
      <c r="AD293" s="151"/>
      <c r="AE293" s="151" t="s">
        <v>136</v>
      </c>
      <c r="AF293" s="151"/>
      <c r="AG293" s="151"/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x14ac:dyDescent="0.25">
      <c r="A294" s="153" t="s">
        <v>131</v>
      </c>
      <c r="B294" s="159" t="s">
        <v>105</v>
      </c>
      <c r="C294" s="199" t="s">
        <v>26</v>
      </c>
      <c r="D294" s="164"/>
      <c r="E294" s="171"/>
      <c r="F294" s="176"/>
      <c r="G294" s="176">
        <f>SUMIF(AE295:AE300,"&lt;&gt;NOR",G295:G300)</f>
        <v>0</v>
      </c>
      <c r="H294" s="176"/>
      <c r="I294" s="176">
        <f>SUM(I295:I300)</f>
        <v>0</v>
      </c>
      <c r="J294" s="176"/>
      <c r="K294" s="176">
        <f>SUM(K295:K300)</f>
        <v>0</v>
      </c>
      <c r="L294" s="176"/>
      <c r="M294" s="176">
        <f>SUM(M295:M300)</f>
        <v>0</v>
      </c>
      <c r="N294" s="165"/>
      <c r="O294" s="165">
        <f>SUM(O295:O300)</f>
        <v>0</v>
      </c>
      <c r="P294" s="165"/>
      <c r="Q294" s="165">
        <f>SUM(Q295:Q300)</f>
        <v>0</v>
      </c>
      <c r="R294" s="165"/>
      <c r="S294" s="165"/>
      <c r="T294" s="166"/>
      <c r="U294" s="165">
        <f>SUM(U295:U300)</f>
        <v>0</v>
      </c>
      <c r="W294" s="151"/>
      <c r="AE294" t="s">
        <v>132</v>
      </c>
    </row>
    <row r="295" spans="1:60" ht="20.399999999999999" outlineLevel="1" x14ac:dyDescent="0.25">
      <c r="A295" s="152">
        <v>112</v>
      </c>
      <c r="B295" s="158" t="s">
        <v>483</v>
      </c>
      <c r="C295" s="197" t="s">
        <v>484</v>
      </c>
      <c r="D295" s="160" t="s">
        <v>333</v>
      </c>
      <c r="E295" s="169">
        <v>1</v>
      </c>
      <c r="F295" s="174"/>
      <c r="G295" s="175">
        <f t="shared" ref="G295:G300" si="0">ROUND(E295*F295,2)</f>
        <v>0</v>
      </c>
      <c r="H295" s="175"/>
      <c r="I295" s="175">
        <f t="shared" ref="I295:I300" si="1">ROUND(E295*H295,2)</f>
        <v>0</v>
      </c>
      <c r="J295" s="175"/>
      <c r="K295" s="175">
        <f t="shared" ref="K295:K300" si="2">ROUND(E295*J295,2)</f>
        <v>0</v>
      </c>
      <c r="L295" s="175">
        <v>21</v>
      </c>
      <c r="M295" s="175">
        <f t="shared" ref="M295:M300" si="3">G295*(1+L295/100)</f>
        <v>0</v>
      </c>
      <c r="N295" s="161">
        <v>0</v>
      </c>
      <c r="O295" s="161">
        <f t="shared" ref="O295:O300" si="4">ROUND(E295*N295,5)</f>
        <v>0</v>
      </c>
      <c r="P295" s="161">
        <v>0</v>
      </c>
      <c r="Q295" s="161">
        <f t="shared" ref="Q295:Q300" si="5">ROUND(E295*P295,5)</f>
        <v>0</v>
      </c>
      <c r="R295" s="161"/>
      <c r="S295" s="161"/>
      <c r="T295" s="162">
        <v>0</v>
      </c>
      <c r="U295" s="161">
        <f t="shared" ref="U295:U300" si="6">ROUND(E295*T295,2)</f>
        <v>0</v>
      </c>
      <c r="V295" s="151"/>
      <c r="W295" s="151"/>
      <c r="X295" s="151"/>
      <c r="Y295" s="151"/>
      <c r="Z295" s="151"/>
      <c r="AA295" s="151"/>
      <c r="AB295" s="151"/>
      <c r="AC295" s="151"/>
      <c r="AD295" s="151"/>
      <c r="AE295" s="151" t="s">
        <v>136</v>
      </c>
      <c r="AF295" s="151"/>
      <c r="AG295" s="151"/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5">
      <c r="A296" s="152">
        <v>113</v>
      </c>
      <c r="B296" s="158" t="s">
        <v>485</v>
      </c>
      <c r="C296" s="197" t="s">
        <v>486</v>
      </c>
      <c r="D296" s="160" t="s">
        <v>333</v>
      </c>
      <c r="E296" s="169">
        <v>1</v>
      </c>
      <c r="F296" s="174"/>
      <c r="G296" s="175">
        <f t="shared" si="0"/>
        <v>0</v>
      </c>
      <c r="H296" s="175"/>
      <c r="I296" s="175">
        <f t="shared" si="1"/>
        <v>0</v>
      </c>
      <c r="J296" s="175"/>
      <c r="K296" s="175">
        <f t="shared" si="2"/>
        <v>0</v>
      </c>
      <c r="L296" s="175">
        <v>21</v>
      </c>
      <c r="M296" s="175">
        <f t="shared" si="3"/>
        <v>0</v>
      </c>
      <c r="N296" s="161">
        <v>0</v>
      </c>
      <c r="O296" s="161">
        <f t="shared" si="4"/>
        <v>0</v>
      </c>
      <c r="P296" s="161">
        <v>0</v>
      </c>
      <c r="Q296" s="161">
        <f t="shared" si="5"/>
        <v>0</v>
      </c>
      <c r="R296" s="161"/>
      <c r="S296" s="161"/>
      <c r="T296" s="162">
        <v>0</v>
      </c>
      <c r="U296" s="161">
        <f t="shared" si="6"/>
        <v>0</v>
      </c>
      <c r="V296" s="151"/>
      <c r="W296" s="151"/>
      <c r="X296" s="151"/>
      <c r="Y296" s="151"/>
      <c r="Z296" s="151"/>
      <c r="AA296" s="151"/>
      <c r="AB296" s="151"/>
      <c r="AC296" s="151"/>
      <c r="AD296" s="151"/>
      <c r="AE296" s="151" t="s">
        <v>136</v>
      </c>
      <c r="AF296" s="151"/>
      <c r="AG296" s="151"/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5">
      <c r="A297" s="152">
        <v>114</v>
      </c>
      <c r="B297" s="158" t="s">
        <v>487</v>
      </c>
      <c r="C297" s="197" t="s">
        <v>488</v>
      </c>
      <c r="D297" s="160" t="s">
        <v>333</v>
      </c>
      <c r="E297" s="169">
        <v>1</v>
      </c>
      <c r="F297" s="174"/>
      <c r="G297" s="175">
        <f t="shared" si="0"/>
        <v>0</v>
      </c>
      <c r="H297" s="175"/>
      <c r="I297" s="175">
        <f t="shared" si="1"/>
        <v>0</v>
      </c>
      <c r="J297" s="175"/>
      <c r="K297" s="175">
        <f t="shared" si="2"/>
        <v>0</v>
      </c>
      <c r="L297" s="175">
        <v>21</v>
      </c>
      <c r="M297" s="175">
        <f t="shared" si="3"/>
        <v>0</v>
      </c>
      <c r="N297" s="161">
        <v>0</v>
      </c>
      <c r="O297" s="161">
        <f t="shared" si="4"/>
        <v>0</v>
      </c>
      <c r="P297" s="161">
        <v>0</v>
      </c>
      <c r="Q297" s="161">
        <f t="shared" si="5"/>
        <v>0</v>
      </c>
      <c r="R297" s="161"/>
      <c r="S297" s="161"/>
      <c r="T297" s="162">
        <v>0</v>
      </c>
      <c r="U297" s="161">
        <f t="shared" si="6"/>
        <v>0</v>
      </c>
      <c r="V297" s="151"/>
      <c r="W297" s="151"/>
      <c r="X297" s="151"/>
      <c r="Y297" s="151"/>
      <c r="Z297" s="151"/>
      <c r="AA297" s="151"/>
      <c r="AB297" s="151"/>
      <c r="AC297" s="151"/>
      <c r="AD297" s="151"/>
      <c r="AE297" s="151" t="s">
        <v>334</v>
      </c>
      <c r="AF297" s="151"/>
      <c r="AG297" s="151"/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5">
      <c r="A298" s="152">
        <v>115</v>
      </c>
      <c r="B298" s="158" t="s">
        <v>489</v>
      </c>
      <c r="C298" s="197" t="s">
        <v>490</v>
      </c>
      <c r="D298" s="160" t="s">
        <v>333</v>
      </c>
      <c r="E298" s="169">
        <v>1</v>
      </c>
      <c r="F298" s="174"/>
      <c r="G298" s="175">
        <f t="shared" si="0"/>
        <v>0</v>
      </c>
      <c r="H298" s="175"/>
      <c r="I298" s="175">
        <f t="shared" si="1"/>
        <v>0</v>
      </c>
      <c r="J298" s="175"/>
      <c r="K298" s="175">
        <f t="shared" si="2"/>
        <v>0</v>
      </c>
      <c r="L298" s="175">
        <v>21</v>
      </c>
      <c r="M298" s="175">
        <f t="shared" si="3"/>
        <v>0</v>
      </c>
      <c r="N298" s="161">
        <v>0</v>
      </c>
      <c r="O298" s="161">
        <f t="shared" si="4"/>
        <v>0</v>
      </c>
      <c r="P298" s="161">
        <v>0</v>
      </c>
      <c r="Q298" s="161">
        <f t="shared" si="5"/>
        <v>0</v>
      </c>
      <c r="R298" s="161"/>
      <c r="S298" s="161"/>
      <c r="T298" s="162">
        <v>0</v>
      </c>
      <c r="U298" s="161">
        <f t="shared" si="6"/>
        <v>0</v>
      </c>
      <c r="V298" s="151"/>
      <c r="W298" s="151"/>
      <c r="X298" s="151"/>
      <c r="Y298" s="151"/>
      <c r="Z298" s="151"/>
      <c r="AA298" s="151"/>
      <c r="AB298" s="151"/>
      <c r="AC298" s="151"/>
      <c r="AD298" s="151"/>
      <c r="AE298" s="151" t="s">
        <v>334</v>
      </c>
      <c r="AF298" s="151"/>
      <c r="AG298" s="151"/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5">
      <c r="A299" s="152">
        <v>116</v>
      </c>
      <c r="B299" s="158" t="s">
        <v>491</v>
      </c>
      <c r="C299" s="197" t="s">
        <v>492</v>
      </c>
      <c r="D299" s="160" t="s">
        <v>333</v>
      </c>
      <c r="E299" s="169">
        <v>1</v>
      </c>
      <c r="F299" s="174"/>
      <c r="G299" s="175">
        <f t="shared" si="0"/>
        <v>0</v>
      </c>
      <c r="H299" s="175"/>
      <c r="I299" s="175">
        <f t="shared" si="1"/>
        <v>0</v>
      </c>
      <c r="J299" s="175"/>
      <c r="K299" s="175">
        <f t="shared" si="2"/>
        <v>0</v>
      </c>
      <c r="L299" s="175">
        <v>21</v>
      </c>
      <c r="M299" s="175">
        <f t="shared" si="3"/>
        <v>0</v>
      </c>
      <c r="N299" s="161">
        <v>0</v>
      </c>
      <c r="O299" s="161">
        <f t="shared" si="4"/>
        <v>0</v>
      </c>
      <c r="P299" s="161">
        <v>0</v>
      </c>
      <c r="Q299" s="161">
        <f t="shared" si="5"/>
        <v>0</v>
      </c>
      <c r="R299" s="161"/>
      <c r="S299" s="161"/>
      <c r="T299" s="162">
        <v>0</v>
      </c>
      <c r="U299" s="161">
        <f t="shared" si="6"/>
        <v>0</v>
      </c>
      <c r="V299" s="151"/>
      <c r="W299" s="151"/>
      <c r="X299" s="151"/>
      <c r="Y299" s="151"/>
      <c r="Z299" s="151"/>
      <c r="AA299" s="151"/>
      <c r="AB299" s="151"/>
      <c r="AC299" s="151"/>
      <c r="AD299" s="151"/>
      <c r="AE299" s="151" t="s">
        <v>334</v>
      </c>
      <c r="AF299" s="151"/>
      <c r="AG299" s="151"/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5">
      <c r="A300" s="185">
        <v>117</v>
      </c>
      <c r="B300" s="186" t="s">
        <v>493</v>
      </c>
      <c r="C300" s="203" t="s">
        <v>494</v>
      </c>
      <c r="D300" s="187" t="s">
        <v>333</v>
      </c>
      <c r="E300" s="188">
        <v>1</v>
      </c>
      <c r="F300" s="189"/>
      <c r="G300" s="190">
        <f t="shared" si="0"/>
        <v>0</v>
      </c>
      <c r="H300" s="190"/>
      <c r="I300" s="190">
        <f t="shared" si="1"/>
        <v>0</v>
      </c>
      <c r="J300" s="190"/>
      <c r="K300" s="190">
        <f t="shared" si="2"/>
        <v>0</v>
      </c>
      <c r="L300" s="190">
        <v>21</v>
      </c>
      <c r="M300" s="190">
        <f t="shared" si="3"/>
        <v>0</v>
      </c>
      <c r="N300" s="191">
        <v>0</v>
      </c>
      <c r="O300" s="191">
        <f t="shared" si="4"/>
        <v>0</v>
      </c>
      <c r="P300" s="191">
        <v>0</v>
      </c>
      <c r="Q300" s="191">
        <f t="shared" si="5"/>
        <v>0</v>
      </c>
      <c r="R300" s="191"/>
      <c r="S300" s="191"/>
      <c r="T300" s="192">
        <v>0</v>
      </c>
      <c r="U300" s="191">
        <f t="shared" si="6"/>
        <v>0</v>
      </c>
      <c r="V300" s="151"/>
      <c r="W300" s="151"/>
      <c r="X300" s="151"/>
      <c r="Y300" s="151"/>
      <c r="Z300" s="151"/>
      <c r="AA300" s="151"/>
      <c r="AB300" s="151"/>
      <c r="AC300" s="151"/>
      <c r="AD300" s="151"/>
      <c r="AE300" s="151" t="s">
        <v>334</v>
      </c>
      <c r="AF300" s="151"/>
      <c r="AG300" s="151"/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x14ac:dyDescent="0.25">
      <c r="A301" s="6"/>
      <c r="B301" s="7" t="s">
        <v>495</v>
      </c>
      <c r="C301" s="204" t="s">
        <v>495</v>
      </c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W301" s="151"/>
      <c r="AC301">
        <v>15</v>
      </c>
      <c r="AD301">
        <v>21</v>
      </c>
    </row>
    <row r="302" spans="1:60" x14ac:dyDescent="0.25">
      <c r="A302" s="193"/>
      <c r="B302" s="194" t="s">
        <v>28</v>
      </c>
      <c r="C302" s="205" t="s">
        <v>495</v>
      </c>
      <c r="D302" s="195"/>
      <c r="E302" s="195"/>
      <c r="F302" s="195"/>
      <c r="G302" s="196">
        <f>G8+G11+G18+G28+G31+G35+G38+G53+G85+G88+G99+G126+G163+G182+G186+G199+G229+G233+G246+G249+G261+G264+G281+G283+G292+G294</f>
        <v>0</v>
      </c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AC302">
        <f>SUMIF(L7:L300,AC301,G7:G300)</f>
        <v>0</v>
      </c>
      <c r="AD302">
        <f>SUMIF(L7:L300,AD301,G7:G300)</f>
        <v>0</v>
      </c>
      <c r="AE302" t="s">
        <v>496</v>
      </c>
    </row>
  </sheetData>
  <sheetProtection password="DA69" sheet="1" objects="1" scenarios="1"/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Kamila Ambrožová</cp:lastModifiedBy>
  <cp:lastPrinted>2014-02-28T09:52:57Z</cp:lastPrinted>
  <dcterms:created xsi:type="dcterms:W3CDTF">2009-04-08T07:15:50Z</dcterms:created>
  <dcterms:modified xsi:type="dcterms:W3CDTF">2023-11-10T07:30:31Z</dcterms:modified>
</cp:coreProperties>
</file>